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delaney\Town Of Berlin Dropbox\Town of Berlin Town Hall\Town of Berlin Finance\Budget\2027 Budget\Dashboard\"/>
    </mc:Choice>
  </mc:AlternateContent>
  <xr:revisionPtr revIDLastSave="0" documentId="13_ncr:1_{40DA56AF-90B3-4938-AA71-2B3012EFEB24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Dashboard (wo leg chg)" sheetId="7" state="hidden" r:id="rId1"/>
    <sheet name="Dashboard" sheetId="8" r:id="rId2"/>
  </sheets>
  <externalReferences>
    <externalReference r:id="rId3"/>
    <externalReference r:id="rId4"/>
    <externalReference r:id="rId5"/>
  </externalReferences>
  <definedNames>
    <definedName name="______db2" localSheetId="1">'[1]Health Ins'!#REF!</definedName>
    <definedName name="______db2" localSheetId="0">'[1]Health Ins'!#REF!</definedName>
    <definedName name="______db2">'[1]Health Ins'!#REF!</definedName>
    <definedName name="____db2" localSheetId="1">'[1]Health Ins'!#REF!</definedName>
    <definedName name="____db2" localSheetId="0">'[1]Health Ins'!#REF!</definedName>
    <definedName name="____db2">'[1]Health Ins'!#REF!</definedName>
    <definedName name="___db2" localSheetId="1">'[1]Health Ins'!#REF!</definedName>
    <definedName name="___db2" localSheetId="0">'[1]Health Ins'!#REF!</definedName>
    <definedName name="___db2">'[1]Health Ins'!#REF!</definedName>
    <definedName name="__db2" localSheetId="1">'[1]Health Ins'!#REF!</definedName>
    <definedName name="__db2" localSheetId="0">'[1]Health Ins'!#REF!</definedName>
    <definedName name="__db2">'[1]Health Ins'!#REF!</definedName>
    <definedName name="_db2" localSheetId="1">'[1]Health Ins'!#REF!</definedName>
    <definedName name="_db2" localSheetId="0">'[1]Health Ins'!#REF!</definedName>
    <definedName name="_db2">'[1]Health Ins'!#REF!</definedName>
    <definedName name="_xlnm.Criteria" localSheetId="1">'[1]Health Ins'!#REF!</definedName>
    <definedName name="_xlnm.Criteria" localSheetId="0">'[1]Health Ins'!#REF!</definedName>
    <definedName name="_xlnm.Criteria">'[1]Health Ins'!#REF!</definedName>
    <definedName name="Criteria_MI" localSheetId="1">'[1]Health Ins'!#REF!</definedName>
    <definedName name="Criteria_MI" localSheetId="0">'[1]Health Ins'!#REF!</definedName>
    <definedName name="Criteria_MI">'[1]Health Ins'!#REF!</definedName>
    <definedName name="_xlnm.Database" localSheetId="1">'[1]Health Ins'!#REF!</definedName>
    <definedName name="_xlnm.Database" localSheetId="0">'[1]Health Ins'!#REF!</definedName>
    <definedName name="_xlnm.Database">'[1]Health Ins'!#REF!</definedName>
    <definedName name="Database_MI" localSheetId="1">'[1]Health Ins'!#REF!</definedName>
    <definedName name="Database_MI" localSheetId="0">'[1]Health Ins'!#REF!</definedName>
    <definedName name="Database_MI">'[1]Health Ins'!#REF!</definedName>
    <definedName name="_xlnm.Print_Area" localSheetId="1">Dashboard!$A$2:$H$164</definedName>
    <definedName name="_xlnm.Print_Area" localSheetId="0">'Dashboard (wo leg chg)'!$A$2:$H$196</definedName>
    <definedName name="Print_Area_MI" localSheetId="1">#REF!</definedName>
    <definedName name="Print_Area_MI" localSheetId="0">#REF!</definedName>
    <definedName name="Print_Area_MI">#REF!</definedName>
    <definedName name="Print_Titles_MI" localSheetId="1">#REF!</definedName>
    <definedName name="Print_Titles_MI" localSheetId="0">#REF!</definedName>
    <definedName name="Print_Titles_MI">#REF!</definedName>
    <definedName name="q" localSheetId="1">'[1]Health Ins'!#REF!</definedName>
    <definedName name="q" localSheetId="0">'[1]Health Ins'!#REF!</definedName>
    <definedName name="q">'[1]Health Ins'!#REF!</definedName>
    <definedName name="tbluObjects_ALL" localSheetId="1">#REF!</definedName>
    <definedName name="tbluObjects_ALL" localSheetId="0">#REF!</definedName>
    <definedName name="tbluObjects_ALL">#REF!</definedName>
    <definedName name="vvv" localSheetId="1">'[2]Health Ins'!#REF!</definedName>
    <definedName name="vvv" localSheetId="0">'[2]Health Ins'!#REF!</definedName>
    <definedName name="vvv">'[2]Health Ins'!#REF!</definedName>
    <definedName name="x" localSheetId="1">'[2]Health Ins'!#REF!</definedName>
    <definedName name="x" localSheetId="0">'[2]Health Ins'!#REF!</definedName>
    <definedName name="x">'[2]Health Ins'!#REF!</definedName>
    <definedName name="xx" localSheetId="1">'[2]Health Ins'!#REF!</definedName>
    <definedName name="xx" localSheetId="0">'[2]Health Ins'!#REF!</definedName>
    <definedName name="xx">'[2]Health Ins'!#REF!</definedName>
    <definedName name="xxx" localSheetId="1">'[2]Health Ins'!#REF!</definedName>
    <definedName name="xxx" localSheetId="0">'[2]Health Ins'!#REF!</definedName>
    <definedName name="xxx">'[2]Health Ins'!#REF!</definedName>
    <definedName name="xxxx" localSheetId="1">'[1]Health Ins'!#REF!</definedName>
    <definedName name="xxxx" localSheetId="0">'[1]Health Ins'!#REF!</definedName>
    <definedName name="xxxx">'[1]Health Ins'!#REF!</definedName>
    <definedName name="z" localSheetId="1">'[3]Health Ins'!#REF!</definedName>
    <definedName name="z" localSheetId="0">'[3]Health Ins'!#REF!</definedName>
    <definedName name="z">'[3]Health Ins'!#REF!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4" i="7" l="1"/>
  <c r="A103" i="7" l="1"/>
  <c r="H141" i="7"/>
  <c r="H107" i="7"/>
  <c r="H106" i="7"/>
  <c r="H103" i="7"/>
  <c r="H101" i="7"/>
  <c r="H100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E143" i="7"/>
  <c r="E111" i="8"/>
  <c r="E106" i="7"/>
  <c r="A106" i="7"/>
  <c r="A107" i="7"/>
  <c r="L18" i="8"/>
  <c r="M19" i="8"/>
  <c r="L19" i="8" s="1"/>
  <c r="D103" i="7"/>
  <c r="C141" i="7"/>
  <c r="C101" i="7"/>
  <c r="C100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D141" i="7"/>
  <c r="A141" i="7"/>
  <c r="E98" i="7"/>
  <c r="D98" i="7"/>
  <c r="A98" i="7"/>
  <c r="E97" i="7"/>
  <c r="D97" i="7"/>
  <c r="A97" i="7"/>
  <c r="E96" i="7"/>
  <c r="D96" i="7"/>
  <c r="A96" i="7"/>
  <c r="E95" i="7"/>
  <c r="D95" i="7"/>
  <c r="A95" i="7"/>
  <c r="E94" i="7"/>
  <c r="D94" i="7"/>
  <c r="A94" i="7"/>
  <c r="E93" i="7"/>
  <c r="D93" i="7"/>
  <c r="A93" i="7"/>
  <c r="E92" i="7"/>
  <c r="D92" i="7"/>
  <c r="A92" i="7"/>
  <c r="E91" i="7"/>
  <c r="D91" i="7"/>
  <c r="A91" i="7"/>
  <c r="E90" i="7"/>
  <c r="D90" i="7"/>
  <c r="A90" i="7"/>
  <c r="E89" i="7"/>
  <c r="D89" i="7"/>
  <c r="A89" i="7"/>
  <c r="E88" i="7"/>
  <c r="D88" i="7"/>
  <c r="A88" i="7"/>
  <c r="E87" i="7"/>
  <c r="D87" i="7"/>
  <c r="A87" i="7"/>
  <c r="E86" i="7"/>
  <c r="D86" i="7"/>
  <c r="A86" i="7"/>
  <c r="E85" i="7"/>
  <c r="D85" i="7"/>
  <c r="A85" i="7"/>
  <c r="E84" i="7"/>
  <c r="D84" i="7"/>
  <c r="A84" i="7"/>
  <c r="E83" i="7"/>
  <c r="D83" i="7"/>
  <c r="A83" i="7"/>
  <c r="E82" i="7"/>
  <c r="D82" i="7"/>
  <c r="A82" i="7"/>
  <c r="E81" i="7"/>
  <c r="D81" i="7"/>
  <c r="A81" i="7"/>
  <c r="E80" i="7"/>
  <c r="D80" i="7"/>
  <c r="A80" i="7"/>
  <c r="E79" i="7"/>
  <c r="D79" i="7"/>
  <c r="A79" i="7"/>
  <c r="E78" i="7"/>
  <c r="D78" i="7"/>
  <c r="A78" i="7"/>
  <c r="E77" i="7"/>
  <c r="D77" i="7"/>
  <c r="A77" i="7"/>
  <c r="E76" i="7"/>
  <c r="D76" i="7"/>
  <c r="A76" i="7"/>
  <c r="E75" i="7"/>
  <c r="D75" i="7"/>
  <c r="A75" i="7"/>
  <c r="E74" i="7"/>
  <c r="D74" i="7"/>
  <c r="A74" i="7"/>
  <c r="E73" i="7"/>
  <c r="D73" i="7"/>
  <c r="A73" i="7"/>
  <c r="E72" i="7"/>
  <c r="D72" i="7"/>
  <c r="A72" i="7"/>
  <c r="E71" i="7"/>
  <c r="D71" i="7"/>
  <c r="A71" i="7"/>
  <c r="E70" i="7"/>
  <c r="D70" i="7"/>
  <c r="A70" i="7"/>
  <c r="E69" i="7"/>
  <c r="D69" i="7"/>
  <c r="A69" i="7"/>
  <c r="E68" i="7"/>
  <c r="D68" i="7"/>
  <c r="A68" i="7"/>
  <c r="E67" i="7"/>
  <c r="D67" i="7"/>
  <c r="A67" i="7"/>
  <c r="M20" i="8" l="1"/>
  <c r="D65" i="7"/>
  <c r="D66" i="7"/>
  <c r="M21" i="8" l="1"/>
  <c r="L21" i="8" s="1"/>
  <c r="L20" i="8"/>
  <c r="A100" i="7"/>
  <c r="D100" i="7"/>
  <c r="E100" i="7"/>
  <c r="A101" i="7"/>
  <c r="D101" i="7"/>
  <c r="E101" i="7"/>
  <c r="A104" i="7"/>
  <c r="D104" i="7"/>
  <c r="D107" i="7"/>
  <c r="E66" i="7" l="1"/>
  <c r="A66" i="7"/>
  <c r="E65" i="7"/>
  <c r="A65" i="7"/>
  <c r="A2" i="7"/>
  <c r="D158" i="8"/>
  <c r="F36" i="8" s="1"/>
  <c r="D151" i="8"/>
  <c r="F37" i="8" s="1"/>
  <c r="E136" i="8"/>
  <c r="D136" i="8"/>
  <c r="E131" i="8"/>
  <c r="D28" i="8" s="1"/>
  <c r="D131" i="8"/>
  <c r="C28" i="8" s="1"/>
  <c r="E127" i="8"/>
  <c r="D27" i="8" s="1"/>
  <c r="D127" i="8"/>
  <c r="E123" i="8"/>
  <c r="D26" i="8" s="1"/>
  <c r="D123" i="8"/>
  <c r="E119" i="8"/>
  <c r="D25" i="8" s="1"/>
  <c r="D119" i="8"/>
  <c r="C25" i="8" s="1"/>
  <c r="E115" i="8"/>
  <c r="D24" i="8" s="1"/>
  <c r="D115" i="8"/>
  <c r="C24" i="8" s="1"/>
  <c r="D111" i="8"/>
  <c r="C23" i="8" s="1"/>
  <c r="E102" i="8"/>
  <c r="D102" i="8"/>
  <c r="E97" i="8"/>
  <c r="D14" i="8" s="1"/>
  <c r="D97" i="8"/>
  <c r="C14" i="8" s="1"/>
  <c r="E92" i="8"/>
  <c r="D13" i="8" s="1"/>
  <c r="D92" i="8"/>
  <c r="C13" i="8" s="1"/>
  <c r="E88" i="8"/>
  <c r="D12" i="8" s="1"/>
  <c r="D88" i="8"/>
  <c r="C12" i="8" s="1"/>
  <c r="E83" i="8"/>
  <c r="D11" i="8" s="1"/>
  <c r="D83" i="8"/>
  <c r="C11" i="8" s="1"/>
  <c r="E79" i="8"/>
  <c r="D79" i="8"/>
  <c r="C10" i="8" s="1"/>
  <c r="D72" i="8"/>
  <c r="C9" i="8" s="1"/>
  <c r="G58" i="8"/>
  <c r="C57" i="8"/>
  <c r="E57" i="8" s="1"/>
  <c r="G57" i="8" s="1"/>
  <c r="A56" i="8"/>
  <c r="G53" i="8"/>
  <c r="G52" i="8"/>
  <c r="G46" i="8"/>
  <c r="G45" i="8"/>
  <c r="E45" i="8"/>
  <c r="G44" i="8"/>
  <c r="F44" i="8"/>
  <c r="E42" i="8"/>
  <c r="G41" i="8"/>
  <c r="F41" i="8"/>
  <c r="E41" i="8"/>
  <c r="C38" i="8"/>
  <c r="C39" i="8" s="1"/>
  <c r="E6" i="8"/>
  <c r="H6" i="8" s="1"/>
  <c r="C52" i="7"/>
  <c r="G52" i="7"/>
  <c r="E42" i="7"/>
  <c r="C50" i="8" l="1"/>
  <c r="C52" i="8" s="1"/>
  <c r="G59" i="8"/>
  <c r="E27" i="8"/>
  <c r="E26" i="8"/>
  <c r="D109" i="7"/>
  <c r="F38" i="8"/>
  <c r="F39" i="8" s="1"/>
  <c r="E13" i="8"/>
  <c r="E24" i="8"/>
  <c r="E11" i="8"/>
  <c r="E25" i="8"/>
  <c r="C27" i="8"/>
  <c r="E23" i="8"/>
  <c r="E138" i="8"/>
  <c r="D138" i="8"/>
  <c r="E14" i="8"/>
  <c r="E12" i="8"/>
  <c r="C15" i="8"/>
  <c r="C17" i="8" s="1"/>
  <c r="E28" i="8"/>
  <c r="D23" i="8"/>
  <c r="D29" i="8" s="1"/>
  <c r="D104" i="8"/>
  <c r="D10" i="8"/>
  <c r="C26" i="8"/>
  <c r="E168" i="7"/>
  <c r="D168" i="7"/>
  <c r="E163" i="7"/>
  <c r="D163" i="7"/>
  <c r="E159" i="7"/>
  <c r="D159" i="7"/>
  <c r="E155" i="7"/>
  <c r="D155" i="7"/>
  <c r="E151" i="7"/>
  <c r="D151" i="7"/>
  <c r="D143" i="7"/>
  <c r="E134" i="7"/>
  <c r="D134" i="7"/>
  <c r="E129" i="7"/>
  <c r="D129" i="7"/>
  <c r="E125" i="7"/>
  <c r="D125" i="7"/>
  <c r="C44" i="8" l="1"/>
  <c r="D37" i="8"/>
  <c r="E37" i="8" s="1"/>
  <c r="G37" i="8" s="1"/>
  <c r="C29" i="8"/>
  <c r="E29" i="8"/>
  <c r="E10" i="8"/>
  <c r="C20" i="8"/>
  <c r="E117" i="7"/>
  <c r="D117" i="7"/>
  <c r="C51" i="8" l="1"/>
  <c r="C58" i="8" s="1"/>
  <c r="C59" i="8" s="1"/>
  <c r="C53" i="8"/>
  <c r="C46" i="8"/>
  <c r="C21" i="8"/>
  <c r="D121" i="7"/>
  <c r="D190" i="7" l="1"/>
  <c r="F36" i="7" s="1"/>
  <c r="D183" i="7"/>
  <c r="F37" i="7" s="1"/>
  <c r="D28" i="7"/>
  <c r="C27" i="7"/>
  <c r="D26" i="7"/>
  <c r="D25" i="7"/>
  <c r="C25" i="7"/>
  <c r="E147" i="7"/>
  <c r="D24" i="7" s="1"/>
  <c r="D147" i="7"/>
  <c r="C24" i="7" s="1"/>
  <c r="D14" i="7"/>
  <c r="C14" i="7"/>
  <c r="D13" i="7"/>
  <c r="C13" i="7"/>
  <c r="E121" i="7"/>
  <c r="D12" i="7" s="1"/>
  <c r="C12" i="7"/>
  <c r="D11" i="7"/>
  <c r="C11" i="7"/>
  <c r="E113" i="7"/>
  <c r="D10" i="7" s="1"/>
  <c r="D113" i="7"/>
  <c r="C10" i="7" s="1"/>
  <c r="G58" i="7"/>
  <c r="C57" i="7"/>
  <c r="E57" i="7" s="1"/>
  <c r="G57" i="7" s="1"/>
  <c r="A56" i="7"/>
  <c r="G53" i="7"/>
  <c r="G46" i="7"/>
  <c r="G45" i="7"/>
  <c r="E45" i="7"/>
  <c r="G44" i="7"/>
  <c r="F44" i="7"/>
  <c r="G41" i="7"/>
  <c r="F41" i="7"/>
  <c r="E41" i="7"/>
  <c r="E6" i="7"/>
  <c r="D170" i="7" l="1"/>
  <c r="E170" i="7"/>
  <c r="D136" i="7"/>
  <c r="C38" i="7"/>
  <c r="C39" i="7" s="1"/>
  <c r="C44" i="7" s="1"/>
  <c r="E26" i="7"/>
  <c r="E27" i="7"/>
  <c r="E14" i="7"/>
  <c r="E28" i="7"/>
  <c r="E25" i="7"/>
  <c r="C26" i="7"/>
  <c r="G59" i="7"/>
  <c r="F38" i="7"/>
  <c r="F39" i="7" s="1"/>
  <c r="D27" i="7"/>
  <c r="E13" i="7"/>
  <c r="E10" i="7"/>
  <c r="C28" i="7"/>
  <c r="C23" i="7"/>
  <c r="E11" i="7"/>
  <c r="E24" i="7"/>
  <c r="E12" i="7"/>
  <c r="C9" i="7"/>
  <c r="D23" i="7"/>
  <c r="E23" i="7"/>
  <c r="C46" i="7" l="1"/>
  <c r="H6" i="7"/>
  <c r="D37" i="7"/>
  <c r="E37" i="7" s="1"/>
  <c r="G37" i="7" s="1"/>
  <c r="D29" i="7"/>
  <c r="C29" i="7"/>
  <c r="E29" i="7"/>
  <c r="C15" i="7"/>
  <c r="C17" i="7" s="1"/>
  <c r="C51" i="7" l="1"/>
  <c r="C58" i="7" s="1"/>
  <c r="C59" i="7" s="1"/>
  <c r="C53" i="7"/>
  <c r="C20" i="7"/>
  <c r="C21" i="7" s="1"/>
  <c r="E103" i="7"/>
  <c r="E109" i="7" s="1"/>
  <c r="E72" i="8"/>
  <c r="E104" i="8" s="1"/>
  <c r="D36" i="8" s="1"/>
  <c r="D9" i="7" l="1"/>
  <c r="D15" i="7" s="1"/>
  <c r="D17" i="7" s="1"/>
  <c r="E136" i="7"/>
  <c r="D36" i="7" s="1"/>
  <c r="D9" i="8"/>
  <c r="E36" i="8"/>
  <c r="D38" i="8"/>
  <c r="D39" i="8" s="1"/>
  <c r="E9" i="7" l="1"/>
  <c r="E15" i="7" s="1"/>
  <c r="E9" i="8"/>
  <c r="E15" i="8" s="1"/>
  <c r="D15" i="8"/>
  <c r="D17" i="8" s="1"/>
  <c r="E36" i="7"/>
  <c r="D38" i="7"/>
  <c r="D39" i="7" s="1"/>
  <c r="D20" i="7"/>
  <c r="E17" i="7"/>
  <c r="E38" i="8"/>
  <c r="E39" i="8" s="1"/>
  <c r="G36" i="8"/>
  <c r="H17" i="7" l="1"/>
  <c r="E38" i="7"/>
  <c r="G36" i="7"/>
  <c r="D20" i="8"/>
  <c r="E17" i="8"/>
  <c r="H17" i="8" s="1"/>
  <c r="E44" i="8"/>
  <c r="G38" i="8"/>
  <c r="G39" i="8" s="1"/>
  <c r="E20" i="7"/>
  <c r="E21" i="7" s="1"/>
  <c r="D21" i="7"/>
  <c r="E20" i="8" l="1"/>
  <c r="E21" i="8" s="1"/>
  <c r="D21" i="8"/>
  <c r="E39" i="7"/>
  <c r="E44" i="7" s="1"/>
  <c r="G38" i="7"/>
  <c r="G39" i="7" s="1"/>
  <c r="E53" i="8"/>
  <c r="E46" i="8"/>
  <c r="D44" i="8"/>
  <c r="E51" i="8"/>
  <c r="E46" i="7" l="1"/>
  <c r="E53" i="7"/>
  <c r="D44" i="7"/>
  <c r="E51" i="7"/>
  <c r="E50" i="8"/>
  <c r="I39" i="8" s="1"/>
  <c r="I40" i="8" s="1"/>
  <c r="H51" i="8"/>
  <c r="E58" i="8"/>
  <c r="E59" i="8" s="1"/>
  <c r="H51" i="7" l="1"/>
  <c r="E58" i="7"/>
  <c r="E59" i="7" s="1"/>
  <c r="E50" i="7"/>
  <c r="H50" i="8"/>
  <c r="E52" i="8"/>
  <c r="H50" i="7" l="1"/>
  <c r="E52" i="7"/>
  <c r="I39" i="7"/>
  <c r="I40" i="7" s="1"/>
</calcChain>
</file>

<file path=xl/sharedStrings.xml><?xml version="1.0" encoding="utf-8"?>
<sst xmlns="http://schemas.openxmlformats.org/spreadsheetml/2006/main" count="177" uniqueCount="76">
  <si>
    <t>GEN GOV'T</t>
  </si>
  <si>
    <t>BOE</t>
  </si>
  <si>
    <t>TOTAL</t>
  </si>
  <si>
    <t>ORIGINAL SUBMISSION</t>
  </si>
  <si>
    <t>Expenditure Revisions:</t>
  </si>
  <si>
    <t xml:space="preserve">     BOF - 1st Ref.</t>
  </si>
  <si>
    <t xml:space="preserve">     TC - 1st Ref</t>
  </si>
  <si>
    <t xml:space="preserve">     BOF - 2nd Ref</t>
  </si>
  <si>
    <t xml:space="preserve">     TC - 2nd Ref</t>
  </si>
  <si>
    <t xml:space="preserve">     BOF - Final Submission</t>
  </si>
  <si>
    <t xml:space="preserve">     TC - Adopted Budget</t>
  </si>
  <si>
    <t xml:space="preserve">     TOTAL EXPENDITURE REVISIONS</t>
  </si>
  <si>
    <t>PROPOSED/ADOPTED BUDGET</t>
  </si>
  <si>
    <t>YOY BUDGET CHANGE</t>
  </si>
  <si>
    <t>Revenue Revisions:</t>
  </si>
  <si>
    <t xml:space="preserve">     TOTAL REVENUE REVISIONS</t>
  </si>
  <si>
    <t xml:space="preserve">Revised Budget </t>
  </si>
  <si>
    <t xml:space="preserve">Original </t>
  </si>
  <si>
    <t>Revised</t>
  </si>
  <si>
    <t>+/- Options</t>
  </si>
  <si>
    <t>Exercising Options</t>
  </si>
  <si>
    <t>Submission</t>
  </si>
  <si>
    <t>Revisions</t>
  </si>
  <si>
    <t>(B)</t>
  </si>
  <si>
    <t>Total Budgeted General Fund expenditures:</t>
  </si>
  <si>
    <t>Less: Budgeted revenues other than current levy</t>
  </si>
  <si>
    <t>Amount needed to be generated from current levy</t>
  </si>
  <si>
    <t>Factor in 99.3% collection rate</t>
  </si>
  <si>
    <t>Net taxable grand list</t>
  </si>
  <si>
    <t>Proposed mil rate</t>
  </si>
  <si>
    <t>Proposed mil rate increase</t>
  </si>
  <si>
    <t>Actual mil Rates:</t>
  </si>
  <si>
    <t>YOY mil RATE CHG</t>
  </si>
  <si>
    <t>Taxes at Current mil Rate:</t>
  </si>
  <si>
    <t>Taxes  at Revised mil Rate:</t>
  </si>
  <si>
    <t>Increase/(Decrease) in Taxes:</t>
  </si>
  <si>
    <t>EXPENDITURE REVISIONS:</t>
  </si>
  <si>
    <t>DATE OF REVISION</t>
  </si>
  <si>
    <t>GENERAL GOV'T</t>
  </si>
  <si>
    <t>BOARD OF EDUCATION</t>
  </si>
  <si>
    <t>Proposed/Approved</t>
  </si>
  <si>
    <t>BOF REVISIONS - FIRST REFERENDUM:</t>
  </si>
  <si>
    <t>TOWN COUNCIL REVISIONS - FIRST REFERENDUM:</t>
  </si>
  <si>
    <t>BOF REVISIONS - SECOND REFERENDUM:</t>
  </si>
  <si>
    <t>TOWN COUNCIL REVISIONS - SECOND REFERENDUM:</t>
  </si>
  <si>
    <t>BOF REVISIONS - FINAL BUDGET SUBMISSION:</t>
  </si>
  <si>
    <t>TOWN COUNCIL REVISIONS - ADOPTED BUDGET:</t>
  </si>
  <si>
    <t>Total Expenditure Revisions</t>
  </si>
  <si>
    <t>RECEIPTS REVISIONS:</t>
  </si>
  <si>
    <t>Total Revenue Revisions</t>
  </si>
  <si>
    <t>OPTIONS:</t>
  </si>
  <si>
    <t>AMOUNT (B)</t>
  </si>
  <si>
    <t>IMPACT IF EXERCISED</t>
  </si>
  <si>
    <t>Revenue</t>
  </si>
  <si>
    <t>Total Revenue Options</t>
  </si>
  <si>
    <t>Expense</t>
  </si>
  <si>
    <t>Total Expense Options</t>
  </si>
  <si>
    <t>BELOW THE LINE OPTIONS:</t>
  </si>
  <si>
    <t>REVENUE:</t>
  </si>
  <si>
    <r>
      <t xml:space="preserve">Current mil rate </t>
    </r>
    <r>
      <rPr>
        <sz val="9"/>
        <rFont val="Times New Roman"/>
        <family val="1"/>
      </rPr>
      <t>(restated based on 10/1/2022 revaluation)</t>
    </r>
  </si>
  <si>
    <t>Estimated mil Rate Calculation as of …</t>
  </si>
  <si>
    <t>Move</t>
  </si>
  <si>
    <t>Second</t>
  </si>
  <si>
    <t>TOWN COUNCIL/BOARD OF FINANCE REVISIONS - ADOPTED BUDGET:</t>
  </si>
  <si>
    <t>FY25 ADOPTED BUDGET</t>
  </si>
  <si>
    <t>Motor vehicle mill rate (State cap)</t>
  </si>
  <si>
    <t>Real Estate &amp; Personal Property</t>
  </si>
  <si>
    <t>MV Grand List</t>
  </si>
  <si>
    <t>MV Percentage mil Rate Change</t>
  </si>
  <si>
    <t>RE/PP Percentage mil Rate Change</t>
  </si>
  <si>
    <r>
      <t xml:space="preserve">MV Grand List </t>
    </r>
    <r>
      <rPr>
        <sz val="12"/>
        <color rgb="FFFF0000"/>
        <rFont val="Times New Roman"/>
        <family val="1"/>
      </rPr>
      <t>(incorporating a legislative change to the depreciation schedule)</t>
    </r>
  </si>
  <si>
    <t>Control Check</t>
  </si>
  <si>
    <t>✓</t>
  </si>
  <si>
    <t>BUDGET DASHBOARD AS OF MARCH 2ND</t>
  </si>
  <si>
    <t>FY26 ADOPTED BUDGET</t>
  </si>
  <si>
    <t>Current mil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</si>
</sst>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  <numFmt numFmtId="165" formatCode="&quot;$&quot;#,##0"/>
    <numFmt numFmtId="166" formatCode="#,##0.00000_);[Red]\(#,##0.00000\)"/>
    <numFmt numFmtId="167" formatCode="_(* #,##0_);_(* \(#,##0\);_(* &quot;-&quot;??_);_(@_)"/>
    <numFmt numFmtId="168" formatCode="m/d/yy;@"/>
    <numFmt numFmtId="169" formatCode="0.0%"/>
  </numFmts>
  <fonts count="3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Arial MT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2"/>
      <color indexed="10"/>
      <name val="Times New Roman"/>
      <family val="1"/>
    </font>
    <font>
      <u/>
      <sz val="12"/>
      <name val="Times New Roman"/>
      <family val="1"/>
    </font>
    <font>
      <b/>
      <i/>
      <sz val="12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u/>
      <sz val="16"/>
      <name val="Times New Roman"/>
      <family val="1"/>
    </font>
    <font>
      <b/>
      <sz val="10"/>
      <color rgb="FFFF0000"/>
      <name val="Times New Roman"/>
      <family val="1"/>
    </font>
    <font>
      <b/>
      <sz val="20"/>
      <name val="Times New Roman"/>
      <family val="1"/>
    </font>
    <font>
      <sz val="9"/>
      <name val="Times New Roman"/>
      <family val="1"/>
    </font>
    <font>
      <sz val="12"/>
      <color rgb="FFFF0000"/>
      <name val="Times New Roman"/>
      <family val="1"/>
    </font>
    <font>
      <b/>
      <u/>
      <sz val="10"/>
      <name val="Times New Roman"/>
      <family val="1"/>
    </font>
    <font>
      <sz val="10"/>
      <name val="Aptos Narrow"/>
      <family val="2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87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0" applyNumberFormat="0" applyBorder="0" applyAlignment="0" applyProtection="0"/>
    <xf numFmtId="0" fontId="7" fillId="28" borderId="11" applyNumberFormat="0" applyAlignment="0" applyProtection="0"/>
    <xf numFmtId="0" fontId="8" fillId="29" borderId="12" applyNumberFormat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30" borderId="0" applyNumberFormat="0" applyBorder="0" applyAlignment="0" applyProtection="0"/>
    <xf numFmtId="0" fontId="11" fillId="0" borderId="13" applyNumberFormat="0" applyFill="0" applyAlignment="0" applyProtection="0"/>
    <xf numFmtId="0" fontId="12" fillId="0" borderId="14" applyNumberFormat="0" applyFill="0" applyAlignment="0" applyProtection="0"/>
    <xf numFmtId="0" fontId="13" fillId="0" borderId="15" applyNumberFormat="0" applyFill="0" applyAlignment="0" applyProtection="0"/>
    <xf numFmtId="0" fontId="13" fillId="0" borderId="0" applyNumberFormat="0" applyFill="0" applyBorder="0" applyAlignment="0" applyProtection="0"/>
    <xf numFmtId="0" fontId="14" fillId="31" borderId="11" applyNumberFormat="0" applyAlignment="0" applyProtection="0"/>
    <xf numFmtId="0" fontId="15" fillId="0" borderId="16" applyNumberFormat="0" applyFill="0" applyAlignment="0" applyProtection="0"/>
    <xf numFmtId="0" fontId="16" fillId="32" borderId="0" applyNumberFormat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2" fillId="33" borderId="17" applyNumberFormat="0" applyFont="0" applyAlignment="0" applyProtection="0"/>
    <xf numFmtId="0" fontId="17" fillId="28" borderId="1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9" applyNumberFormat="0" applyFill="0" applyAlignment="0" applyProtection="0"/>
    <xf numFmtId="0" fontId="20" fillId="0" borderId="0" applyNumberForma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29">
    <xf numFmtId="0" fontId="0" fillId="0" borderId="0" xfId="0"/>
    <xf numFmtId="0" fontId="21" fillId="0" borderId="0" xfId="75" applyFont="1"/>
    <xf numFmtId="3" fontId="21" fillId="0" borderId="0" xfId="75" applyNumberFormat="1" applyFont="1"/>
    <xf numFmtId="38" fontId="21" fillId="0" borderId="0" xfId="75" applyNumberFormat="1" applyFont="1"/>
    <xf numFmtId="8" fontId="21" fillId="0" borderId="0" xfId="75" applyNumberFormat="1" applyFont="1"/>
    <xf numFmtId="0" fontId="22" fillId="0" borderId="0" xfId="75" applyFont="1"/>
    <xf numFmtId="0" fontId="21" fillId="0" borderId="0" xfId="75" quotePrefix="1" applyFont="1"/>
    <xf numFmtId="40" fontId="21" fillId="0" borderId="0" xfId="75" applyNumberFormat="1" applyFont="1"/>
    <xf numFmtId="0" fontId="23" fillId="0" borderId="0" xfId="75" applyFont="1"/>
    <xf numFmtId="14" fontId="23" fillId="2" borderId="0" xfId="75" applyNumberFormat="1" applyFont="1" applyFill="1"/>
    <xf numFmtId="14" fontId="23" fillId="2" borderId="0" xfId="75" quotePrefix="1" applyNumberFormat="1" applyFont="1" applyFill="1" applyAlignment="1">
      <alignment horizontal="center"/>
    </xf>
    <xf numFmtId="14" fontId="23" fillId="2" borderId="0" xfId="75" applyNumberFormat="1" applyFont="1" applyFill="1" applyAlignment="1">
      <alignment horizontal="center"/>
    </xf>
    <xf numFmtId="3" fontId="23" fillId="0" borderId="0" xfId="75" applyNumberFormat="1" applyFont="1" applyAlignment="1">
      <alignment horizontal="center"/>
    </xf>
    <xf numFmtId="0" fontId="23" fillId="0" borderId="0" xfId="75" quotePrefix="1" applyFont="1" applyAlignment="1">
      <alignment horizontal="center"/>
    </xf>
    <xf numFmtId="0" fontId="24" fillId="0" borderId="0" xfId="75" quotePrefix="1" applyFont="1" applyAlignment="1">
      <alignment horizontal="center"/>
    </xf>
    <xf numFmtId="2" fontId="23" fillId="0" borderId="1" xfId="75" applyNumberFormat="1" applyFont="1" applyBorder="1"/>
    <xf numFmtId="2" fontId="23" fillId="0" borderId="1" xfId="75" quotePrefix="1" applyNumberFormat="1" applyFont="1" applyBorder="1" applyAlignment="1">
      <alignment horizontal="center"/>
    </xf>
    <xf numFmtId="2" fontId="23" fillId="0" borderId="1" xfId="75" applyNumberFormat="1" applyFont="1" applyBorder="1" applyAlignment="1">
      <alignment horizontal="center"/>
    </xf>
    <xf numFmtId="6" fontId="23" fillId="0" borderId="0" xfId="75" applyNumberFormat="1" applyFont="1"/>
    <xf numFmtId="38" fontId="23" fillId="0" borderId="0" xfId="75" applyNumberFormat="1" applyFont="1"/>
    <xf numFmtId="38" fontId="23" fillId="0" borderId="1" xfId="75" applyNumberFormat="1" applyFont="1" applyBorder="1"/>
    <xf numFmtId="6" fontId="23" fillId="2" borderId="0" xfId="75" applyNumberFormat="1" applyFont="1" applyFill="1"/>
    <xf numFmtId="164" fontId="23" fillId="0" borderId="0" xfId="75" applyNumberFormat="1" applyFont="1"/>
    <xf numFmtId="8" fontId="23" fillId="0" borderId="0" xfId="75" applyNumberFormat="1" applyFont="1"/>
    <xf numFmtId="4" fontId="23" fillId="0" borderId="0" xfId="75" applyNumberFormat="1" applyFont="1"/>
    <xf numFmtId="0" fontId="25" fillId="0" borderId="3" xfId="75" applyFont="1" applyBorder="1"/>
    <xf numFmtId="0" fontId="25" fillId="0" borderId="4" xfId="75" applyFont="1" applyBorder="1"/>
    <xf numFmtId="4" fontId="25" fillId="0" borderId="4" xfId="75" applyNumberFormat="1" applyFont="1" applyBorder="1"/>
    <xf numFmtId="164" fontId="25" fillId="0" borderId="4" xfId="75" applyNumberFormat="1" applyFont="1" applyBorder="1"/>
    <xf numFmtId="0" fontId="25" fillId="0" borderId="5" xfId="75" applyFont="1" applyBorder="1"/>
    <xf numFmtId="0" fontId="26" fillId="0" borderId="6" xfId="75" applyFont="1" applyBorder="1"/>
    <xf numFmtId="0" fontId="25" fillId="0" borderId="0" xfId="75" applyFont="1"/>
    <xf numFmtId="164" fontId="25" fillId="0" borderId="0" xfId="75" applyNumberFormat="1" applyFont="1"/>
    <xf numFmtId="0" fontId="26" fillId="2" borderId="2" xfId="75" applyFont="1" applyFill="1" applyBorder="1" applyAlignment="1">
      <alignment horizontal="center"/>
    </xf>
    <xf numFmtId="0" fontId="25" fillId="0" borderId="6" xfId="75" applyFont="1" applyBorder="1"/>
    <xf numFmtId="0" fontId="25" fillId="0" borderId="2" xfId="75" applyFont="1" applyBorder="1"/>
    <xf numFmtId="10" fontId="25" fillId="0" borderId="0" xfId="75" applyNumberFormat="1" applyFont="1"/>
    <xf numFmtId="0" fontId="25" fillId="0" borderId="7" xfId="75" applyFont="1" applyBorder="1"/>
    <xf numFmtId="0" fontId="25" fillId="0" borderId="8" xfId="75" applyFont="1" applyBorder="1"/>
    <xf numFmtId="164" fontId="25" fillId="0" borderId="8" xfId="75" applyNumberFormat="1" applyFont="1" applyBorder="1"/>
    <xf numFmtId="0" fontId="25" fillId="0" borderId="9" xfId="75" applyFont="1" applyBorder="1"/>
    <xf numFmtId="3" fontId="23" fillId="0" borderId="0" xfId="75" applyNumberFormat="1" applyFont="1"/>
    <xf numFmtId="165" fontId="27" fillId="0" borderId="0" xfId="75" applyNumberFormat="1" applyFont="1" applyAlignment="1">
      <alignment horizontal="center"/>
    </xf>
    <xf numFmtId="3" fontId="28" fillId="0" borderId="0" xfId="75" applyNumberFormat="1" applyFont="1"/>
    <xf numFmtId="0" fontId="26" fillId="0" borderId="0" xfId="75" applyFont="1"/>
    <xf numFmtId="3" fontId="26" fillId="0" borderId="0" xfId="75" applyNumberFormat="1" applyFont="1" applyAlignment="1">
      <alignment horizontal="center"/>
    </xf>
    <xf numFmtId="0" fontId="26" fillId="0" borderId="0" xfId="75" applyFont="1" applyAlignment="1">
      <alignment horizontal="center"/>
    </xf>
    <xf numFmtId="0" fontId="28" fillId="0" borderId="0" xfId="75" applyFont="1"/>
    <xf numFmtId="3" fontId="23" fillId="0" borderId="0" xfId="75" quotePrefix="1" applyNumberFormat="1" applyFont="1" applyAlignment="1">
      <alignment horizontal="center"/>
    </xf>
    <xf numFmtId="3" fontId="23" fillId="0" borderId="0" xfId="75" quotePrefix="1" applyNumberFormat="1" applyFont="1"/>
    <xf numFmtId="0" fontId="23" fillId="0" borderId="0" xfId="75" quotePrefix="1" applyFont="1"/>
    <xf numFmtId="38" fontId="26" fillId="0" borderId="0" xfId="75" applyNumberFormat="1" applyFont="1" applyAlignment="1">
      <alignment horizontal="right"/>
    </xf>
    <xf numFmtId="0" fontId="24" fillId="0" borderId="0" xfId="75" applyFont="1"/>
    <xf numFmtId="0" fontId="29" fillId="0" borderId="0" xfId="75" applyFont="1"/>
    <xf numFmtId="40" fontId="23" fillId="0" borderId="0" xfId="75" applyNumberFormat="1" applyFont="1"/>
    <xf numFmtId="6" fontId="23" fillId="0" borderId="0" xfId="75" applyNumberFormat="1" applyFont="1" applyAlignment="1">
      <alignment horizontal="center"/>
    </xf>
    <xf numFmtId="6" fontId="28" fillId="0" borderId="0" xfId="75" applyNumberFormat="1" applyFont="1" applyAlignment="1">
      <alignment horizontal="center"/>
    </xf>
    <xf numFmtId="0" fontId="23" fillId="0" borderId="0" xfId="75" applyFont="1" applyAlignment="1">
      <alignment horizontal="center"/>
    </xf>
    <xf numFmtId="40" fontId="25" fillId="0" borderId="0" xfId="75" applyNumberFormat="1" applyFont="1"/>
    <xf numFmtId="0" fontId="21" fillId="0" borderId="0" xfId="75" applyFont="1" applyAlignment="1">
      <alignment horizontal="center"/>
    </xf>
    <xf numFmtId="40" fontId="25" fillId="2" borderId="2" xfId="75" applyNumberFormat="1" applyFont="1" applyFill="1" applyBorder="1" applyAlignment="1">
      <alignment horizontal="center"/>
    </xf>
    <xf numFmtId="0" fontId="30" fillId="0" borderId="0" xfId="75" applyFont="1"/>
    <xf numFmtId="0" fontId="31" fillId="0" borderId="0" xfId="75" applyFont="1"/>
    <xf numFmtId="3" fontId="31" fillId="0" borderId="0" xfId="75" quotePrefix="1" applyNumberFormat="1" applyFont="1"/>
    <xf numFmtId="0" fontId="32" fillId="0" borderId="0" xfId="75" applyFont="1"/>
    <xf numFmtId="166" fontId="23" fillId="0" borderId="0" xfId="75" applyNumberFormat="1" applyFont="1"/>
    <xf numFmtId="0" fontId="33" fillId="0" borderId="0" xfId="75" applyFont="1" applyAlignment="1">
      <alignment horizontal="center"/>
    </xf>
    <xf numFmtId="0" fontId="31" fillId="0" borderId="0" xfId="75" applyFont="1" applyAlignment="1">
      <alignment horizontal="center"/>
    </xf>
    <xf numFmtId="40" fontId="23" fillId="0" borderId="0" xfId="75" applyNumberFormat="1" applyFont="1" applyAlignment="1">
      <alignment horizontal="center"/>
    </xf>
    <xf numFmtId="40" fontId="21" fillId="0" borderId="0" xfId="75" applyNumberFormat="1" applyFont="1" applyAlignment="1">
      <alignment horizontal="center"/>
    </xf>
    <xf numFmtId="6" fontId="21" fillId="0" borderId="0" xfId="75" applyNumberFormat="1" applyFont="1"/>
    <xf numFmtId="5" fontId="23" fillId="0" borderId="0" xfId="75" applyNumberFormat="1" applyFont="1"/>
    <xf numFmtId="5" fontId="23" fillId="0" borderId="1" xfId="75" applyNumberFormat="1" applyFont="1" applyBorder="1"/>
    <xf numFmtId="39" fontId="23" fillId="0" borderId="0" xfId="75" applyNumberFormat="1" applyFont="1"/>
    <xf numFmtId="5" fontId="23" fillId="0" borderId="10" xfId="75" applyNumberFormat="1" applyFont="1" applyBorder="1"/>
    <xf numFmtId="5" fontId="30" fillId="0" borderId="10" xfId="75" applyNumberFormat="1" applyFont="1" applyBorder="1"/>
    <xf numFmtId="0" fontId="34" fillId="0" borderId="0" xfId="75" applyFont="1"/>
    <xf numFmtId="0" fontId="21" fillId="34" borderId="3" xfId="75" applyFont="1" applyFill="1" applyBorder="1"/>
    <xf numFmtId="0" fontId="21" fillId="34" borderId="4" xfId="75" applyFont="1" applyFill="1" applyBorder="1"/>
    <xf numFmtId="0" fontId="22" fillId="34" borderId="24" xfId="75" applyFont="1" applyFill="1" applyBorder="1" applyAlignment="1">
      <alignment horizontal="center"/>
    </xf>
    <xf numFmtId="0" fontId="22" fillId="34" borderId="23" xfId="75" applyFont="1" applyFill="1" applyBorder="1" applyAlignment="1">
      <alignment horizontal="center"/>
    </xf>
    <xf numFmtId="0" fontId="21" fillId="34" borderId="6" xfId="75" applyFont="1" applyFill="1" applyBorder="1"/>
    <xf numFmtId="0" fontId="21" fillId="34" borderId="0" xfId="75" applyFont="1" applyFill="1"/>
    <xf numFmtId="0" fontId="21" fillId="34" borderId="2" xfId="75" applyFont="1" applyFill="1" applyBorder="1"/>
    <xf numFmtId="0" fontId="22" fillId="34" borderId="6" xfId="75" applyFont="1" applyFill="1" applyBorder="1"/>
    <xf numFmtId="0" fontId="21" fillId="34" borderId="6" xfId="75" quotePrefix="1" applyFont="1" applyFill="1" applyBorder="1"/>
    <xf numFmtId="38" fontId="21" fillId="34" borderId="6" xfId="75" quotePrefix="1" applyNumberFormat="1" applyFont="1" applyFill="1" applyBorder="1"/>
    <xf numFmtId="8" fontId="21" fillId="34" borderId="6" xfId="75" quotePrefix="1" applyNumberFormat="1" applyFont="1" applyFill="1" applyBorder="1"/>
    <xf numFmtId="0" fontId="22" fillId="34" borderId="6" xfId="75" quotePrefix="1" applyFont="1" applyFill="1" applyBorder="1"/>
    <xf numFmtId="8" fontId="21" fillId="34" borderId="0" xfId="75" applyNumberFormat="1" applyFont="1" applyFill="1"/>
    <xf numFmtId="0" fontId="22" fillId="34" borderId="7" xfId="75" quotePrefix="1" applyFont="1" applyFill="1" applyBorder="1"/>
    <xf numFmtId="0" fontId="21" fillId="34" borderId="8" xfId="75" applyFont="1" applyFill="1" applyBorder="1"/>
    <xf numFmtId="6" fontId="22" fillId="34" borderId="8" xfId="75" applyNumberFormat="1" applyFont="1" applyFill="1" applyBorder="1"/>
    <xf numFmtId="6" fontId="22" fillId="34" borderId="0" xfId="75" applyNumberFormat="1" applyFont="1" applyFill="1" applyAlignment="1">
      <alignment horizontal="center"/>
    </xf>
    <xf numFmtId="6" fontId="22" fillId="34" borderId="2" xfId="75" applyNumberFormat="1" applyFont="1" applyFill="1" applyBorder="1" applyAlignment="1">
      <alignment horizontal="center"/>
    </xf>
    <xf numFmtId="0" fontId="21" fillId="34" borderId="0" xfId="75" applyFont="1" applyFill="1" applyAlignment="1">
      <alignment horizontal="center"/>
    </xf>
    <xf numFmtId="0" fontId="21" fillId="34" borderId="2" xfId="75" applyFont="1" applyFill="1" applyBorder="1" applyAlignment="1">
      <alignment horizontal="center"/>
    </xf>
    <xf numFmtId="6" fontId="21" fillId="34" borderId="0" xfId="75" applyNumberFormat="1" applyFont="1" applyFill="1" applyAlignment="1">
      <alignment horizontal="center"/>
    </xf>
    <xf numFmtId="6" fontId="21" fillId="34" borderId="2" xfId="75" applyNumberFormat="1" applyFont="1" applyFill="1" applyBorder="1" applyAlignment="1">
      <alignment horizontal="center"/>
    </xf>
    <xf numFmtId="6" fontId="22" fillId="34" borderId="20" xfId="75" applyNumberFormat="1" applyFont="1" applyFill="1" applyBorder="1" applyAlignment="1">
      <alignment horizontal="center"/>
    </xf>
    <xf numFmtId="6" fontId="22" fillId="34" borderId="22" xfId="75" applyNumberFormat="1" applyFont="1" applyFill="1" applyBorder="1" applyAlignment="1">
      <alignment horizontal="center"/>
    </xf>
    <xf numFmtId="37" fontId="21" fillId="34" borderId="0" xfId="75" applyNumberFormat="1" applyFont="1" applyFill="1" applyAlignment="1">
      <alignment horizontal="center"/>
    </xf>
    <xf numFmtId="37" fontId="21" fillId="34" borderId="2" xfId="75" applyNumberFormat="1" applyFont="1" applyFill="1" applyBorder="1" applyAlignment="1">
      <alignment horizontal="center"/>
    </xf>
    <xf numFmtId="37" fontId="21" fillId="34" borderId="0" xfId="86" applyNumberFormat="1" applyFont="1" applyFill="1" applyBorder="1" applyAlignment="1">
      <alignment horizontal="center"/>
    </xf>
    <xf numFmtId="37" fontId="21" fillId="34" borderId="2" xfId="86" applyNumberFormat="1" applyFont="1" applyFill="1" applyBorder="1" applyAlignment="1">
      <alignment horizontal="center"/>
    </xf>
    <xf numFmtId="37" fontId="22" fillId="34" borderId="10" xfId="86" applyNumberFormat="1" applyFont="1" applyFill="1" applyBorder="1" applyAlignment="1">
      <alignment horizontal="center"/>
    </xf>
    <xf numFmtId="37" fontId="22" fillId="34" borderId="21" xfId="86" applyNumberFormat="1" applyFont="1" applyFill="1" applyBorder="1" applyAlignment="1">
      <alignment horizontal="center"/>
    </xf>
    <xf numFmtId="6" fontId="22" fillId="34" borderId="9" xfId="75" applyNumberFormat="1" applyFont="1" applyFill="1" applyBorder="1" applyAlignment="1">
      <alignment horizontal="center"/>
    </xf>
    <xf numFmtId="5" fontId="21" fillId="34" borderId="10" xfId="75" applyNumberFormat="1" applyFont="1" applyFill="1" applyBorder="1" applyAlignment="1">
      <alignment horizontal="center"/>
    </xf>
    <xf numFmtId="5" fontId="21" fillId="34" borderId="21" xfId="75" applyNumberFormat="1" applyFont="1" applyFill="1" applyBorder="1" applyAlignment="1">
      <alignment horizontal="center"/>
    </xf>
    <xf numFmtId="167" fontId="21" fillId="0" borderId="0" xfId="86" applyNumberFormat="1" applyFont="1"/>
    <xf numFmtId="167" fontId="21" fillId="0" borderId="0" xfId="75" applyNumberFormat="1" applyFont="1"/>
    <xf numFmtId="5" fontId="21" fillId="0" borderId="0" xfId="75" applyNumberFormat="1" applyFont="1"/>
    <xf numFmtId="40" fontId="25" fillId="2" borderId="0" xfId="75" applyNumberFormat="1" applyFont="1" applyFill="1" applyAlignment="1">
      <alignment horizontal="center"/>
    </xf>
    <xf numFmtId="10" fontId="25" fillId="0" borderId="0" xfId="75" applyNumberFormat="1" applyFont="1" applyAlignment="1">
      <alignment horizontal="center"/>
    </xf>
    <xf numFmtId="0" fontId="25" fillId="0" borderId="0" xfId="75" applyFont="1" applyAlignment="1">
      <alignment horizontal="center"/>
    </xf>
    <xf numFmtId="14" fontId="23" fillId="0" borderId="0" xfId="75" quotePrefix="1" applyNumberFormat="1" applyFont="1" applyAlignment="1">
      <alignment horizontal="center"/>
    </xf>
    <xf numFmtId="10" fontId="21" fillId="34" borderId="0" xfId="85" applyNumberFormat="1" applyFont="1" applyFill="1" applyBorder="1" applyAlignment="1">
      <alignment horizontal="center"/>
    </xf>
    <xf numFmtId="10" fontId="21" fillId="34" borderId="2" xfId="85" applyNumberFormat="1" applyFont="1" applyFill="1" applyBorder="1" applyAlignment="1">
      <alignment horizontal="center"/>
    </xf>
    <xf numFmtId="0" fontId="23" fillId="0" borderId="6" xfId="75" applyFont="1" applyBorder="1"/>
    <xf numFmtId="0" fontId="37" fillId="0" borderId="0" xfId="75" applyFont="1"/>
    <xf numFmtId="7" fontId="21" fillId="0" borderId="0" xfId="75" applyNumberFormat="1" applyFont="1"/>
    <xf numFmtId="7" fontId="23" fillId="0" borderId="0" xfId="75" applyNumberFormat="1" applyFont="1"/>
    <xf numFmtId="168" fontId="23" fillId="0" borderId="0" xfId="75" quotePrefix="1" applyNumberFormat="1" applyFont="1" applyAlignment="1">
      <alignment horizontal="center"/>
    </xf>
    <xf numFmtId="0" fontId="38" fillId="0" borderId="0" xfId="75" applyFont="1"/>
    <xf numFmtId="10" fontId="21" fillId="0" borderId="0" xfId="85" applyNumberFormat="1" applyFont="1"/>
    <xf numFmtId="169" fontId="21" fillId="0" borderId="0" xfId="85" applyNumberFormat="1" applyFont="1"/>
    <xf numFmtId="169" fontId="21" fillId="0" borderId="0" xfId="75" applyNumberFormat="1" applyFont="1"/>
    <xf numFmtId="14" fontId="23" fillId="0" borderId="0" xfId="75" applyNumberFormat="1" applyFont="1"/>
  </cellXfs>
  <cellStyles count="87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" xfId="86" builtinId="3"/>
    <cellStyle name="Comma [0] 2" xfId="28" xr:uid="{00000000-0005-0000-0000-00001C000000}"/>
    <cellStyle name="Comma [0] 3" xfId="29" xr:uid="{00000000-0005-0000-0000-00001D000000}"/>
    <cellStyle name="Comma [0] 4" xfId="30" xr:uid="{00000000-0005-0000-0000-00001E000000}"/>
    <cellStyle name="Comma 10" xfId="31" xr:uid="{00000000-0005-0000-0000-00001F000000}"/>
    <cellStyle name="Comma 11" xfId="32" xr:uid="{00000000-0005-0000-0000-000020000000}"/>
    <cellStyle name="Comma 12" xfId="33" xr:uid="{00000000-0005-0000-0000-000021000000}"/>
    <cellStyle name="Comma 13" xfId="34" xr:uid="{00000000-0005-0000-0000-000022000000}"/>
    <cellStyle name="Comma 14" xfId="35" xr:uid="{00000000-0005-0000-0000-000023000000}"/>
    <cellStyle name="Comma 15" xfId="36" xr:uid="{00000000-0005-0000-0000-000024000000}"/>
    <cellStyle name="Comma 16" xfId="37" xr:uid="{00000000-0005-0000-0000-000025000000}"/>
    <cellStyle name="Comma 17" xfId="38" xr:uid="{00000000-0005-0000-0000-000026000000}"/>
    <cellStyle name="Comma 18" xfId="39" xr:uid="{00000000-0005-0000-0000-000027000000}"/>
    <cellStyle name="Comma 19" xfId="40" xr:uid="{00000000-0005-0000-0000-000028000000}"/>
    <cellStyle name="Comma 2" xfId="41" xr:uid="{00000000-0005-0000-0000-000029000000}"/>
    <cellStyle name="Comma 2 2" xfId="42" xr:uid="{00000000-0005-0000-0000-00002A000000}"/>
    <cellStyle name="Comma 2 3" xfId="43" xr:uid="{00000000-0005-0000-0000-00002B000000}"/>
    <cellStyle name="Comma 2_FY13 GF Exp ao 12-31-12" xfId="44" xr:uid="{00000000-0005-0000-0000-00002C000000}"/>
    <cellStyle name="Comma 3" xfId="45" xr:uid="{00000000-0005-0000-0000-00002D000000}"/>
    <cellStyle name="Comma 4" xfId="46" xr:uid="{00000000-0005-0000-0000-00002E000000}"/>
    <cellStyle name="Comma 5" xfId="47" xr:uid="{00000000-0005-0000-0000-00002F000000}"/>
    <cellStyle name="Comma 6" xfId="48" xr:uid="{00000000-0005-0000-0000-000030000000}"/>
    <cellStyle name="Comma 7" xfId="49" xr:uid="{00000000-0005-0000-0000-000031000000}"/>
    <cellStyle name="Comma 8" xfId="50" xr:uid="{00000000-0005-0000-0000-000032000000}"/>
    <cellStyle name="Comma 9" xfId="51" xr:uid="{00000000-0005-0000-0000-000033000000}"/>
    <cellStyle name="Currency 2" xfId="52" xr:uid="{00000000-0005-0000-0000-000034000000}"/>
    <cellStyle name="Currency 3" xfId="53" xr:uid="{00000000-0005-0000-0000-000035000000}"/>
    <cellStyle name="Currency 3 2" xfId="54" xr:uid="{00000000-0005-0000-0000-000036000000}"/>
    <cellStyle name="Currency 4" xfId="55" xr:uid="{00000000-0005-0000-0000-000037000000}"/>
    <cellStyle name="Explanatory Text 2" xfId="56" xr:uid="{00000000-0005-0000-0000-000038000000}"/>
    <cellStyle name="Good 2" xfId="57" xr:uid="{00000000-0005-0000-0000-000039000000}"/>
    <cellStyle name="Heading 1 2" xfId="58" xr:uid="{00000000-0005-0000-0000-00003A000000}"/>
    <cellStyle name="Heading 2 2" xfId="59" xr:uid="{00000000-0005-0000-0000-00003B000000}"/>
    <cellStyle name="Heading 3 2" xfId="60" xr:uid="{00000000-0005-0000-0000-00003C000000}"/>
    <cellStyle name="Heading 4 2" xfId="61" xr:uid="{00000000-0005-0000-0000-00003D000000}"/>
    <cellStyle name="Input 2" xfId="62" xr:uid="{00000000-0005-0000-0000-00003E000000}"/>
    <cellStyle name="Linked Cell 2" xfId="63" xr:uid="{00000000-0005-0000-0000-00003F000000}"/>
    <cellStyle name="Neutral 2" xfId="64" xr:uid="{00000000-0005-0000-0000-000040000000}"/>
    <cellStyle name="Normal" xfId="0" builtinId="0"/>
    <cellStyle name="Normal 2" xfId="65" xr:uid="{00000000-0005-0000-0000-000042000000}"/>
    <cellStyle name="Normal 2 2" xfId="66" xr:uid="{00000000-0005-0000-0000-000043000000}"/>
    <cellStyle name="Normal 2 3" xfId="67" xr:uid="{00000000-0005-0000-0000-000044000000}"/>
    <cellStyle name="Normal 2 4" xfId="68" xr:uid="{00000000-0005-0000-0000-000045000000}"/>
    <cellStyle name="Normal 2_FY13 GF Exp ao 12-31-12" xfId="69" xr:uid="{00000000-0005-0000-0000-000046000000}"/>
    <cellStyle name="Normal 3" xfId="70" xr:uid="{00000000-0005-0000-0000-000047000000}"/>
    <cellStyle name="Normal 3 2" xfId="71" xr:uid="{00000000-0005-0000-0000-000048000000}"/>
    <cellStyle name="Normal 4" xfId="72" xr:uid="{00000000-0005-0000-0000-000049000000}"/>
    <cellStyle name="Normal 5" xfId="73" xr:uid="{00000000-0005-0000-0000-00004A000000}"/>
    <cellStyle name="Normal 5 2" xfId="74" xr:uid="{00000000-0005-0000-0000-00004B000000}"/>
    <cellStyle name="Normal 6" xfId="75" xr:uid="{00000000-0005-0000-0000-00004C000000}"/>
    <cellStyle name="Normal 6 2" xfId="76" xr:uid="{00000000-0005-0000-0000-00004D000000}"/>
    <cellStyle name="Note 2" xfId="77" xr:uid="{00000000-0005-0000-0000-00004E000000}"/>
    <cellStyle name="Output 2" xfId="78" xr:uid="{00000000-0005-0000-0000-00004F000000}"/>
    <cellStyle name="Percent" xfId="85" builtinId="5"/>
    <cellStyle name="Percent 2" xfId="79" xr:uid="{00000000-0005-0000-0000-000051000000}"/>
    <cellStyle name="Percent 3" xfId="80" xr:uid="{00000000-0005-0000-0000-000052000000}"/>
    <cellStyle name="Percent 4" xfId="81" xr:uid="{00000000-0005-0000-0000-000053000000}"/>
    <cellStyle name="Title 2" xfId="82" xr:uid="{00000000-0005-0000-0000-000054000000}"/>
    <cellStyle name="Total 2" xfId="83" xr:uid="{00000000-0005-0000-0000-000055000000}"/>
    <cellStyle name="Warning Text 2" xfId="84" xr:uid="{00000000-0005-0000-0000-00005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erlinct-my.sharepoint.com/Annual%20Budget%20Workfiles/Excel-%20budget/HEALTHI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nnual%20Budget%20Workfiles\Excel-%20budget\HEALTHI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Annual%20Budget%20Workfiles\Excel-%20budget\HEALTHI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Y03 New Format-Z"/>
      <sheetName val="FY03"/>
      <sheetName val="FY02 w bc"/>
      <sheetName val="FY02"/>
      <sheetName val="FY01"/>
      <sheetName val="FY00"/>
      <sheetName val="FY00TM"/>
      <sheetName val="Health 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E per pupil"/>
      <sheetName val="$100 Bill Breakdown of Spending"/>
      <sheetName val="Budget Summary"/>
      <sheetName val="CHCA Hist"/>
      <sheetName val="SRO"/>
      <sheetName val="FY20 byElement (DEPT)"/>
      <sheetName val="FY20 byElmnt-TM"/>
      <sheetName val="FY20 byElement (BOF)"/>
      <sheetName val="FY20 byElement (TC)"/>
      <sheetName val="WCC"/>
      <sheetName val="BudCapital"/>
      <sheetName val="Chk List"/>
      <sheetName val="FY20 byEl-Dept"/>
      <sheetName val="D62"/>
      <sheetName val="Add'l hrs-posits"/>
      <sheetName val="Bud Summ"/>
      <sheetName val="FY19 Act"/>
      <sheetName val="FY20Bud"/>
      <sheetName val="Budget"/>
      <sheetName val="All"/>
      <sheetName val="Payroll"/>
      <sheetName val="WageNeg%Tbl"/>
      <sheetName val="Pens"/>
      <sheetName val="WgNeg"/>
      <sheetName val="Life"/>
      <sheetName val="WC %"/>
      <sheetName val="Long"/>
      <sheetName val="LongCalc"/>
      <sheetName val="Hlth-Dtl"/>
      <sheetName val="Hlth$Mtx"/>
      <sheetName val="InLieu"/>
      <sheetName val="Hlth"/>
      <sheetName val="BC$"/>
      <sheetName val="MM$"/>
      <sheetName val="WC$"/>
      <sheetName val="CHCA$"/>
      <sheetName val="Disp$"/>
      <sheetName val="BPD$"/>
      <sheetName val="Vac-CHCA"/>
      <sheetName val="D53 FY17 Hist"/>
      <sheetName val="TFB-Clothing"/>
      <sheetName val="TFB-Auto"/>
      <sheetName val="Uniforms"/>
      <sheetName val="FY03 New Format-Z"/>
      <sheetName val="FY03"/>
      <sheetName val="FY02 w bc"/>
      <sheetName val="FY02"/>
      <sheetName val="FY01"/>
      <sheetName val="FY00"/>
      <sheetName val="FY00TM"/>
      <sheetName val="Health 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Y03 New Format-Z"/>
      <sheetName val="FY03"/>
      <sheetName val="FY02 w bc"/>
      <sheetName val="FY02"/>
      <sheetName val="FY01"/>
      <sheetName val="FY00"/>
      <sheetName val="FY00TM"/>
      <sheetName val="Health Ins"/>
      <sheetName val="BoE per pupil"/>
      <sheetName val="$100 Bill Breakdown of Spending"/>
      <sheetName val="Budget Summary"/>
      <sheetName val="CHCA Hist"/>
      <sheetName val="SRO"/>
      <sheetName val="FY20 byElement (DEPT)"/>
      <sheetName val="FY20 byElmnt-TM"/>
      <sheetName val="FY20 byElement (BOF)"/>
      <sheetName val="FY20 byElement (TC)"/>
      <sheetName val="WCC"/>
      <sheetName val="BudCapital"/>
      <sheetName val="Chk List"/>
      <sheetName val="FY20 byEl-Dept"/>
      <sheetName val="D62"/>
      <sheetName val="Add'l hrs-posits"/>
      <sheetName val="Bud Summ"/>
      <sheetName val="FY19 Act"/>
      <sheetName val="FY20Bud"/>
      <sheetName val="Budget"/>
      <sheetName val="All"/>
      <sheetName val="Payroll"/>
      <sheetName val="WageNeg%Tbl"/>
      <sheetName val="Pens"/>
      <sheetName val="WgNeg"/>
      <sheetName val="Life"/>
      <sheetName val="WC %"/>
      <sheetName val="Long"/>
      <sheetName val="LongCalc"/>
      <sheetName val="Hlth-Dtl"/>
      <sheetName val="Hlth$Mtx"/>
      <sheetName val="InLieu"/>
      <sheetName val="Hlth"/>
      <sheetName val="BC$"/>
      <sheetName val="MM$"/>
      <sheetName val="WC$"/>
      <sheetName val="CHCA$"/>
      <sheetName val="Disp$"/>
      <sheetName val="BPD$"/>
      <sheetName val="Vac-CHCA"/>
      <sheetName val="D53 FY17 Hist"/>
      <sheetName val="TFB-Clothing"/>
      <sheetName val="TFB-Auto"/>
      <sheetName val="Unifor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F94D7-4E7B-4E60-B2D0-905F205C77BC}">
  <dimension ref="A1:N321"/>
  <sheetViews>
    <sheetView topLeftCell="A87" zoomScaleNormal="100" workbookViewId="0">
      <selection activeCell="H104" sqref="H104"/>
    </sheetView>
  </sheetViews>
  <sheetFormatPr defaultColWidth="8.88671875" defaultRowHeight="13.2" outlineLevelRow="2" outlineLevelCol="1"/>
  <cols>
    <col min="1" max="1" width="74.33203125" style="1" customWidth="1"/>
    <col min="2" max="2" width="2.109375" style="1" customWidth="1"/>
    <col min="3" max="3" width="22.88671875" style="2" customWidth="1"/>
    <col min="4" max="4" width="19.88671875" style="1" bestFit="1" customWidth="1"/>
    <col min="5" max="5" width="27.5546875" style="1" bestFit="1" customWidth="1"/>
    <col min="6" max="6" width="13.44140625" style="1" hidden="1" customWidth="1"/>
    <col min="7" max="7" width="16.33203125" style="1" hidden="1" customWidth="1"/>
    <col min="8" max="8" width="26.88671875" style="59" bestFit="1" customWidth="1"/>
    <col min="9" max="9" width="10.109375" style="1" hidden="1" customWidth="1" outlineLevel="1"/>
    <col min="10" max="10" width="8.88671875" style="1" hidden="1" customWidth="1" outlineLevel="1"/>
    <col min="11" max="11" width="11.109375" style="1" hidden="1" customWidth="1" outlineLevel="1"/>
    <col min="12" max="12" width="12.33203125" style="1" bestFit="1" customWidth="1" collapsed="1"/>
    <col min="13" max="16384" width="8.88671875" style="1"/>
  </cols>
  <sheetData>
    <row r="1" spans="1:8" ht="15.6" hidden="1" outlineLevel="1">
      <c r="A1" s="42">
        <v>345000</v>
      </c>
    </row>
    <row r="2" spans="1:8" ht="24.6" collapsed="1">
      <c r="A2" s="76" t="str">
        <f>Dashboard!A2</f>
        <v>BUDGET DASHBOARD AS OF MARCH 2ND</v>
      </c>
      <c r="H2" s="1"/>
    </row>
    <row r="3" spans="1:8" ht="13.8" thickBot="1">
      <c r="E3" s="70"/>
      <c r="H3" s="1"/>
    </row>
    <row r="4" spans="1:8">
      <c r="A4" s="77"/>
      <c r="B4" s="78"/>
      <c r="C4" s="79" t="s">
        <v>0</v>
      </c>
      <c r="D4" s="79" t="s">
        <v>1</v>
      </c>
      <c r="E4" s="80" t="s">
        <v>2</v>
      </c>
      <c r="H4" s="1"/>
    </row>
    <row r="5" spans="1:8">
      <c r="A5" s="81"/>
      <c r="B5" s="82"/>
      <c r="C5" s="82"/>
      <c r="D5" s="82"/>
      <c r="E5" s="83"/>
      <c r="H5" s="1"/>
    </row>
    <row r="6" spans="1:8" outlineLevel="1">
      <c r="A6" s="84" t="s">
        <v>3</v>
      </c>
      <c r="B6" s="82"/>
      <c r="C6" s="93">
        <v>57114490</v>
      </c>
      <c r="D6" s="93">
        <v>56118365</v>
      </c>
      <c r="E6" s="94">
        <f>C6+D6</f>
        <v>113232855</v>
      </c>
      <c r="H6" s="66" t="str">
        <f>IF(E6=C36,"","ERROR")</f>
        <v/>
      </c>
    </row>
    <row r="7" spans="1:8" outlineLevel="1">
      <c r="A7" s="81"/>
      <c r="B7" s="82"/>
      <c r="C7" s="95"/>
      <c r="D7" s="95"/>
      <c r="E7" s="96"/>
      <c r="H7" s="1"/>
    </row>
    <row r="8" spans="1:8" outlineLevel="1">
      <c r="A8" s="84" t="s">
        <v>4</v>
      </c>
      <c r="B8" s="82"/>
      <c r="C8" s="101"/>
      <c r="D8" s="101"/>
      <c r="E8" s="102"/>
      <c r="H8" s="1"/>
    </row>
    <row r="9" spans="1:8" outlineLevel="1">
      <c r="A9" s="85" t="s">
        <v>5</v>
      </c>
      <c r="B9" s="82"/>
      <c r="C9" s="103" t="e">
        <f>D109</f>
        <v>#REF!</v>
      </c>
      <c r="D9" s="103" t="e">
        <f>E109</f>
        <v>#REF!</v>
      </c>
      <c r="E9" s="104" t="e">
        <f t="shared" ref="E9:E12" si="0">C9+D9</f>
        <v>#REF!</v>
      </c>
      <c r="H9" s="1"/>
    </row>
    <row r="10" spans="1:8" outlineLevel="1">
      <c r="A10" s="86" t="s">
        <v>6</v>
      </c>
      <c r="B10" s="82"/>
      <c r="C10" s="103">
        <f>D113</f>
        <v>0</v>
      </c>
      <c r="D10" s="103">
        <f>E113</f>
        <v>0</v>
      </c>
      <c r="E10" s="104">
        <f t="shared" si="0"/>
        <v>0</v>
      </c>
      <c r="H10" s="1"/>
    </row>
    <row r="11" spans="1:8" outlineLevel="1">
      <c r="A11" s="85" t="s">
        <v>7</v>
      </c>
      <c r="B11" s="82"/>
      <c r="C11" s="103">
        <f>D117</f>
        <v>0</v>
      </c>
      <c r="D11" s="103">
        <f>E117</f>
        <v>0</v>
      </c>
      <c r="E11" s="104">
        <f t="shared" si="0"/>
        <v>0</v>
      </c>
      <c r="H11" s="1"/>
    </row>
    <row r="12" spans="1:8" outlineLevel="1">
      <c r="A12" s="87" t="s">
        <v>8</v>
      </c>
      <c r="B12" s="82"/>
      <c r="C12" s="103">
        <f>D121</f>
        <v>0</v>
      </c>
      <c r="D12" s="103">
        <f>E121</f>
        <v>0</v>
      </c>
      <c r="E12" s="104">
        <f t="shared" si="0"/>
        <v>0</v>
      </c>
      <c r="H12" s="1"/>
    </row>
    <row r="13" spans="1:8" outlineLevel="1">
      <c r="A13" s="85" t="s">
        <v>9</v>
      </c>
      <c r="B13" s="82"/>
      <c r="C13" s="103">
        <f>D125</f>
        <v>0</v>
      </c>
      <c r="D13" s="103">
        <f>E125</f>
        <v>0</v>
      </c>
      <c r="E13" s="104">
        <f>C13+D13</f>
        <v>0</v>
      </c>
      <c r="H13" s="1"/>
    </row>
    <row r="14" spans="1:8" outlineLevel="1">
      <c r="A14" s="85" t="s">
        <v>10</v>
      </c>
      <c r="B14" s="82"/>
      <c r="C14" s="103">
        <f>D134</f>
        <v>0</v>
      </c>
      <c r="D14" s="103">
        <f>E134</f>
        <v>0</v>
      </c>
      <c r="E14" s="104">
        <f>C14+D14</f>
        <v>0</v>
      </c>
      <c r="H14" s="1"/>
    </row>
    <row r="15" spans="1:8" outlineLevel="1">
      <c r="A15" s="88" t="s">
        <v>11</v>
      </c>
      <c r="B15" s="82"/>
      <c r="C15" s="105" t="e">
        <f>SUM(C9:C14)</f>
        <v>#REF!</v>
      </c>
      <c r="D15" s="105" t="e">
        <f>SUM(D9:D14)</f>
        <v>#REF!</v>
      </c>
      <c r="E15" s="106" t="e">
        <f>SUM(E9:E14)</f>
        <v>#REF!</v>
      </c>
      <c r="H15" s="1"/>
    </row>
    <row r="16" spans="1:8" outlineLevel="1">
      <c r="A16" s="81"/>
      <c r="B16" s="82"/>
      <c r="C16" s="95"/>
      <c r="D16" s="95"/>
      <c r="E16" s="96"/>
      <c r="H16" s="1"/>
    </row>
    <row r="17" spans="1:12" ht="13.8" thickBot="1">
      <c r="A17" s="84" t="s">
        <v>12</v>
      </c>
      <c r="B17" s="82"/>
      <c r="C17" s="99" t="e">
        <f>C6+C15</f>
        <v>#REF!</v>
      </c>
      <c r="D17" s="99" t="e">
        <f>D6+D15</f>
        <v>#REF!</v>
      </c>
      <c r="E17" s="100" t="e">
        <f t="shared" ref="E17" si="1">C17+D17</f>
        <v>#REF!</v>
      </c>
      <c r="H17" s="66" t="e">
        <f>IF(E17=E36,"","ERROR")</f>
        <v>#REF!</v>
      </c>
    </row>
    <row r="18" spans="1:12" ht="13.8" thickTop="1">
      <c r="A18" s="81"/>
      <c r="B18" s="82"/>
      <c r="C18" s="95"/>
      <c r="D18" s="95"/>
      <c r="E18" s="96"/>
      <c r="H18" s="1"/>
      <c r="L18" s="4"/>
    </row>
    <row r="19" spans="1:12">
      <c r="A19" s="81" t="s">
        <v>64</v>
      </c>
      <c r="B19" s="82"/>
      <c r="C19" s="97">
        <v>50320442</v>
      </c>
      <c r="D19" s="97">
        <v>52517219</v>
      </c>
      <c r="E19" s="98">
        <v>102837661</v>
      </c>
      <c r="H19" s="4"/>
      <c r="L19" s="4"/>
    </row>
    <row r="20" spans="1:12">
      <c r="A20" s="84" t="s">
        <v>13</v>
      </c>
      <c r="B20" s="82"/>
      <c r="C20" s="93" t="e">
        <f>C17-C19</f>
        <v>#REF!</v>
      </c>
      <c r="D20" s="93" t="e">
        <f t="shared" ref="D20" si="2">D17-D19</f>
        <v>#REF!</v>
      </c>
      <c r="E20" s="94" t="e">
        <f>C20+D20</f>
        <v>#REF!</v>
      </c>
      <c r="H20" s="1"/>
    </row>
    <row r="21" spans="1:12">
      <c r="A21" s="81"/>
      <c r="B21" s="82"/>
      <c r="C21" s="117" t="e">
        <f>ROUND(C20/C19,4)</f>
        <v>#REF!</v>
      </c>
      <c r="D21" s="117" t="e">
        <f>ROUND(D20/D19,4)</f>
        <v>#REF!</v>
      </c>
      <c r="E21" s="118" t="e">
        <f>ROUND(E20/E19,4)</f>
        <v>#REF!</v>
      </c>
      <c r="H21" s="1"/>
    </row>
    <row r="22" spans="1:12" outlineLevel="1">
      <c r="A22" s="84" t="s">
        <v>14</v>
      </c>
      <c r="B22" s="82"/>
      <c r="C22" s="82"/>
      <c r="D22" s="89"/>
      <c r="E22" s="83"/>
      <c r="H22" s="1"/>
    </row>
    <row r="23" spans="1:12" outlineLevel="1">
      <c r="A23" s="85" t="s">
        <v>5</v>
      </c>
      <c r="B23" s="82"/>
      <c r="C23" s="97">
        <f>D143</f>
        <v>0</v>
      </c>
      <c r="D23" s="97">
        <f>E143</f>
        <v>0</v>
      </c>
      <c r="E23" s="104">
        <f>D143+E143</f>
        <v>0</v>
      </c>
      <c r="H23" s="1"/>
    </row>
    <row r="24" spans="1:12" outlineLevel="1">
      <c r="A24" s="86" t="s">
        <v>6</v>
      </c>
      <c r="B24" s="82"/>
      <c r="C24" s="97">
        <f>D147</f>
        <v>0</v>
      </c>
      <c r="D24" s="97">
        <f>E147</f>
        <v>0</v>
      </c>
      <c r="E24" s="104">
        <f>D147+E147</f>
        <v>0</v>
      </c>
      <c r="H24" s="1"/>
    </row>
    <row r="25" spans="1:12" outlineLevel="1">
      <c r="A25" s="85" t="s">
        <v>7</v>
      </c>
      <c r="B25" s="82"/>
      <c r="C25" s="97">
        <f>D151</f>
        <v>0</v>
      </c>
      <c r="D25" s="97">
        <f>E151</f>
        <v>0</v>
      </c>
      <c r="E25" s="104">
        <f>D151+E151</f>
        <v>0</v>
      </c>
      <c r="H25" s="1"/>
    </row>
    <row r="26" spans="1:12" outlineLevel="1">
      <c r="A26" s="87" t="s">
        <v>8</v>
      </c>
      <c r="B26" s="82"/>
      <c r="C26" s="97">
        <f>D155</f>
        <v>0</v>
      </c>
      <c r="D26" s="97">
        <f>E155</f>
        <v>0</v>
      </c>
      <c r="E26" s="104">
        <f>D155+E155</f>
        <v>0</v>
      </c>
      <c r="H26" s="1"/>
    </row>
    <row r="27" spans="1:12" outlineLevel="1">
      <c r="A27" s="85" t="s">
        <v>9</v>
      </c>
      <c r="B27" s="82"/>
      <c r="C27" s="97">
        <f>D159</f>
        <v>0</v>
      </c>
      <c r="D27" s="97">
        <f>E159</f>
        <v>0</v>
      </c>
      <c r="E27" s="104">
        <f>D159+E159</f>
        <v>0</v>
      </c>
      <c r="H27" s="1"/>
    </row>
    <row r="28" spans="1:12" outlineLevel="1">
      <c r="A28" s="85" t="s">
        <v>10</v>
      </c>
      <c r="B28" s="82"/>
      <c r="C28" s="97">
        <f>D163</f>
        <v>0</v>
      </c>
      <c r="D28" s="97">
        <f>E163</f>
        <v>0</v>
      </c>
      <c r="E28" s="104">
        <f>D163+E163</f>
        <v>0</v>
      </c>
      <c r="H28" s="1"/>
    </row>
    <row r="29" spans="1:12" outlineLevel="1">
      <c r="A29" s="88" t="s">
        <v>15</v>
      </c>
      <c r="B29" s="82"/>
      <c r="C29" s="108">
        <f>SUM(C23:C28)</f>
        <v>0</v>
      </c>
      <c r="D29" s="108">
        <f>SUM(D23:D28)</f>
        <v>0</v>
      </c>
      <c r="E29" s="109">
        <f>SUM(E23:E28)</f>
        <v>0</v>
      </c>
      <c r="H29" s="1"/>
    </row>
    <row r="30" spans="1:12" ht="13.8" outlineLevel="1" thickBot="1">
      <c r="A30" s="90"/>
      <c r="B30" s="91"/>
      <c r="C30" s="92"/>
      <c r="D30" s="92"/>
      <c r="E30" s="107"/>
      <c r="H30" s="1"/>
    </row>
    <row r="31" spans="1:12" outlineLevel="1">
      <c r="E31" s="70"/>
      <c r="H31" s="1"/>
    </row>
    <row r="32" spans="1:12" outlineLevel="1">
      <c r="E32" s="70"/>
      <c r="H32" s="1"/>
    </row>
    <row r="33" spans="1:9" ht="15.6" outlineLevel="1">
      <c r="A33" s="8" t="s">
        <v>60</v>
      </c>
      <c r="B33" s="9"/>
      <c r="C33" s="10">
        <v>45717</v>
      </c>
      <c r="D33" s="11"/>
      <c r="E33" s="10">
        <v>45719</v>
      </c>
      <c r="F33" s="8"/>
      <c r="G33" s="8" t="s">
        <v>16</v>
      </c>
      <c r="H33" s="8"/>
    </row>
    <row r="34" spans="1:9" ht="15.6" outlineLevel="1">
      <c r="A34" s="8"/>
      <c r="B34" s="8"/>
      <c r="C34" s="12" t="s">
        <v>17</v>
      </c>
      <c r="D34" s="13"/>
      <c r="E34" s="57" t="s">
        <v>18</v>
      </c>
      <c r="F34" s="14" t="s">
        <v>19</v>
      </c>
      <c r="G34" s="8" t="s">
        <v>20</v>
      </c>
      <c r="H34" s="8"/>
    </row>
    <row r="35" spans="1:9" ht="15.6" outlineLevel="1">
      <c r="A35" s="8"/>
      <c r="B35" s="8"/>
      <c r="C35" s="17" t="s">
        <v>21</v>
      </c>
      <c r="D35" s="16" t="s">
        <v>22</v>
      </c>
      <c r="E35" s="17" t="s">
        <v>21</v>
      </c>
      <c r="F35" s="17" t="s">
        <v>23</v>
      </c>
      <c r="G35" s="15"/>
      <c r="H35" s="8"/>
    </row>
    <row r="36" spans="1:9" ht="15.6" outlineLevel="1">
      <c r="A36" s="8" t="s">
        <v>24</v>
      </c>
      <c r="B36" s="8"/>
      <c r="C36" s="71">
        <v>113232855</v>
      </c>
      <c r="D36" s="71" t="e">
        <f>D136+E136</f>
        <v>#REF!</v>
      </c>
      <c r="E36" s="71" t="e">
        <f>C36+D36</f>
        <v>#REF!</v>
      </c>
      <c r="F36" s="19">
        <f>D190</f>
        <v>0</v>
      </c>
      <c r="G36" s="19" t="e">
        <f>SUM(E36:F36)</f>
        <v>#REF!</v>
      </c>
      <c r="H36" s="18"/>
      <c r="I36" s="112"/>
    </row>
    <row r="37" spans="1:9" ht="15.6" outlineLevel="1">
      <c r="A37" s="8" t="s">
        <v>25</v>
      </c>
      <c r="B37" s="8"/>
      <c r="C37" s="72">
        <v>-15683276</v>
      </c>
      <c r="D37" s="72">
        <f>-(D170+E170)</f>
        <v>0</v>
      </c>
      <c r="E37" s="72">
        <f>SUM(C37:D37)</f>
        <v>-15683276</v>
      </c>
      <c r="F37" s="20">
        <f>-D183</f>
        <v>0</v>
      </c>
      <c r="G37" s="20">
        <f>SUM(E37:F37)</f>
        <v>-15683276</v>
      </c>
      <c r="H37" s="8"/>
    </row>
    <row r="38" spans="1:9" ht="15.6" outlineLevel="1">
      <c r="A38" s="8" t="s">
        <v>26</v>
      </c>
      <c r="B38" s="8"/>
      <c r="C38" s="71">
        <f>SUM(C36:C37)</f>
        <v>97549579</v>
      </c>
      <c r="D38" s="71" t="e">
        <f>SUM(D36:D37)</f>
        <v>#REF!</v>
      </c>
      <c r="E38" s="71" t="e">
        <f>SUM(E36:E37)</f>
        <v>#REF!</v>
      </c>
      <c r="F38" s="19">
        <f>SUM(F36:F37)</f>
        <v>0</v>
      </c>
      <c r="G38" s="19" t="e">
        <f>SUM(E38:F38)</f>
        <v>#REF!</v>
      </c>
      <c r="H38" s="8"/>
      <c r="I38" s="120" t="s">
        <v>71</v>
      </c>
    </row>
    <row r="39" spans="1:9" ht="15.6" outlineLevel="1">
      <c r="A39" s="8" t="s">
        <v>27</v>
      </c>
      <c r="B39" s="8"/>
      <c r="C39" s="71">
        <f>C38/0.993</f>
        <v>98237239.67774421</v>
      </c>
      <c r="D39" s="71" t="e">
        <f>D38/0.993</f>
        <v>#REF!</v>
      </c>
      <c r="E39" s="71" t="e">
        <f>E38/0.993</f>
        <v>#REF!</v>
      </c>
      <c r="F39" s="19">
        <f>F38/0.99</f>
        <v>0</v>
      </c>
      <c r="G39" s="19" t="e">
        <f>G38/0.99</f>
        <v>#REF!</v>
      </c>
      <c r="H39" s="8"/>
      <c r="I39" s="3" t="e">
        <f>(E41-E42)/1000*E51+E42/1000*E50</f>
        <v>#REF!</v>
      </c>
    </row>
    <row r="40" spans="1:9" ht="15.6" outlineLevel="1">
      <c r="A40" s="8"/>
      <c r="B40" s="8"/>
      <c r="C40" s="18"/>
      <c r="D40" s="18"/>
      <c r="E40" s="18"/>
      <c r="F40" s="8"/>
      <c r="G40" s="8"/>
      <c r="H40" s="8"/>
      <c r="I40" s="121" t="e">
        <f>I39-E39</f>
        <v>#REF!</v>
      </c>
    </row>
    <row r="41" spans="1:9" ht="15.6" outlineLevel="1">
      <c r="A41" s="8" t="s">
        <v>28</v>
      </c>
      <c r="B41" s="8"/>
      <c r="C41" s="21">
        <v>2970398021</v>
      </c>
      <c r="D41" s="21"/>
      <c r="E41" s="21">
        <f>C41+D41</f>
        <v>2970398021</v>
      </c>
      <c r="F41" s="19">
        <f>C41</f>
        <v>2970398021</v>
      </c>
      <c r="G41" s="19">
        <f>D41</f>
        <v>0</v>
      </c>
      <c r="H41" s="8"/>
      <c r="I41" s="4"/>
    </row>
    <row r="42" spans="1:9" ht="15.6" outlineLevel="2">
      <c r="A42" s="8" t="s">
        <v>67</v>
      </c>
      <c r="B42" s="8"/>
      <c r="C42" s="18">
        <v>250914424</v>
      </c>
      <c r="D42" s="18"/>
      <c r="E42" s="18">
        <f>C42</f>
        <v>250914424</v>
      </c>
      <c r="F42" s="8"/>
      <c r="G42" s="8"/>
      <c r="H42" s="8"/>
    </row>
    <row r="43" spans="1:9" ht="15.6" outlineLevel="1">
      <c r="A43" s="8"/>
      <c r="B43" s="8"/>
      <c r="C43" s="18"/>
      <c r="D43" s="18"/>
      <c r="E43" s="18"/>
      <c r="F43" s="8"/>
      <c r="G43" s="8"/>
      <c r="H43" s="8"/>
    </row>
    <row r="44" spans="1:9" ht="15.6" hidden="1" outlineLevel="2">
      <c r="A44" s="8" t="s">
        <v>29</v>
      </c>
      <c r="B44" s="8"/>
      <c r="C44" s="54">
        <f>ROUND(((C39-(C42/1000*C50)-875000)/(C41-C42))*1000,2)</f>
        <v>32.81</v>
      </c>
      <c r="D44" s="73" t="e">
        <f>E44-C44</f>
        <v>#REF!</v>
      </c>
      <c r="E44" s="54" t="e">
        <f>IF(ROUND(((E39-(E42/1000*C50))/(E41-E42))*1000,2)&gt;32.46,ROUND(((E39-(E42/1000*C50))/(E41-E42))*1000,2),E39/E41*1000)</f>
        <v>#REF!</v>
      </c>
      <c r="F44" s="24" t="e">
        <f>#REF!*1000</f>
        <v>#REF!</v>
      </c>
      <c r="G44" s="24" t="e">
        <f>#REF!*1000</f>
        <v>#REF!</v>
      </c>
      <c r="H44" s="8"/>
    </row>
    <row r="45" spans="1:9" ht="15.6" hidden="1" outlineLevel="2">
      <c r="A45" s="8" t="s">
        <v>59</v>
      </c>
      <c r="B45" s="8"/>
      <c r="C45" s="54">
        <v>30.21</v>
      </c>
      <c r="D45" s="54"/>
      <c r="E45" s="54">
        <f>C45</f>
        <v>30.21</v>
      </c>
      <c r="F45" s="8"/>
      <c r="G45" s="24" t="e">
        <f>#REF!*1000</f>
        <v>#REF!</v>
      </c>
      <c r="H45" s="23"/>
    </row>
    <row r="46" spans="1:9" ht="15.6" hidden="1" outlineLevel="2">
      <c r="A46" s="8" t="s">
        <v>30</v>
      </c>
      <c r="B46" s="8"/>
      <c r="C46" s="54">
        <f>C44-C45</f>
        <v>2.6000000000000014</v>
      </c>
      <c r="D46" s="65"/>
      <c r="E46" s="54" t="e">
        <f>E44-E45</f>
        <v>#REF!</v>
      </c>
      <c r="F46" s="8"/>
      <c r="G46" s="24" t="e">
        <f>#REF!*1000</f>
        <v>#REF!</v>
      </c>
      <c r="H46" s="8"/>
    </row>
    <row r="47" spans="1:9" ht="16.2" outlineLevel="1" collapsed="1" thickBot="1">
      <c r="A47" s="8"/>
      <c r="B47" s="8"/>
      <c r="C47" s="24"/>
      <c r="D47" s="22"/>
      <c r="E47" s="24"/>
      <c r="F47" s="8"/>
      <c r="G47" s="24"/>
      <c r="H47" s="8"/>
    </row>
    <row r="48" spans="1:9" ht="15.6" outlineLevel="1">
      <c r="A48" s="25"/>
      <c r="B48" s="26"/>
      <c r="C48" s="27"/>
      <c r="D48" s="28"/>
      <c r="E48" s="27"/>
      <c r="F48" s="26"/>
      <c r="G48" s="27"/>
      <c r="H48" s="29"/>
    </row>
    <row r="49" spans="1:14" ht="15.6">
      <c r="A49" s="30" t="s">
        <v>31</v>
      </c>
      <c r="B49" s="31"/>
      <c r="C49" s="32"/>
      <c r="D49" s="32"/>
      <c r="E49" s="32"/>
      <c r="F49" s="31"/>
      <c r="G49" s="32"/>
      <c r="H49" s="33" t="s">
        <v>32</v>
      </c>
    </row>
    <row r="50" spans="1:14" ht="15.6">
      <c r="A50" s="119" t="s">
        <v>65</v>
      </c>
      <c r="B50" s="31"/>
      <c r="C50" s="113">
        <v>32.46</v>
      </c>
      <c r="D50" s="113"/>
      <c r="E50" s="113" t="e">
        <f>IF(E51&gt;C50,C50,E51)</f>
        <v>#REF!</v>
      </c>
      <c r="F50" s="58"/>
      <c r="G50" s="58"/>
      <c r="H50" s="60" t="e">
        <f>E50-E45</f>
        <v>#REF!</v>
      </c>
    </row>
    <row r="51" spans="1:14" ht="15.6">
      <c r="A51" s="119" t="s">
        <v>66</v>
      </c>
      <c r="B51" s="31"/>
      <c r="C51" s="113">
        <f>C44</f>
        <v>32.81</v>
      </c>
      <c r="D51" s="113"/>
      <c r="E51" s="113" t="e">
        <f>E44</f>
        <v>#REF!</v>
      </c>
      <c r="F51" s="58"/>
      <c r="G51" s="58"/>
      <c r="H51" s="60" t="e">
        <f>E51-E45</f>
        <v>#REF!</v>
      </c>
      <c r="N51" s="7"/>
    </row>
    <row r="52" spans="1:14" ht="15.6">
      <c r="A52" s="34" t="s">
        <v>68</v>
      </c>
      <c r="B52" s="31"/>
      <c r="C52" s="114">
        <f>C50/C45-1</f>
        <v>7.4478649453823209E-2</v>
      </c>
      <c r="D52" s="115"/>
      <c r="E52" s="114" t="e">
        <f>E50/E45-1</f>
        <v>#REF!</v>
      </c>
      <c r="F52" s="31"/>
      <c r="G52" s="36" t="e">
        <f>#REF!/#REF!</f>
        <v>#REF!</v>
      </c>
      <c r="H52" s="35"/>
    </row>
    <row r="53" spans="1:14" ht="15.6">
      <c r="A53" s="34" t="s">
        <v>69</v>
      </c>
      <c r="B53" s="31"/>
      <c r="C53" s="114">
        <f>C44/C45-1</f>
        <v>8.6064217146640143E-2</v>
      </c>
      <c r="D53" s="115"/>
      <c r="E53" s="114" t="e">
        <f>E44/E45-1</f>
        <v>#REF!</v>
      </c>
      <c r="F53" s="31"/>
      <c r="G53" s="36" t="e">
        <f>#REF!/#REF!</f>
        <v>#REF!</v>
      </c>
      <c r="H53" s="35"/>
    </row>
    <row r="54" spans="1:14" ht="16.2" thickBot="1">
      <c r="A54" s="37"/>
      <c r="B54" s="38"/>
      <c r="C54" s="39"/>
      <c r="D54" s="38"/>
      <c r="E54" s="38"/>
      <c r="F54" s="38"/>
      <c r="G54" s="38"/>
      <c r="H54" s="40"/>
    </row>
    <row r="55" spans="1:14" ht="15.6">
      <c r="A55" s="8"/>
      <c r="B55" s="8"/>
      <c r="C55" s="22"/>
      <c r="D55" s="8"/>
      <c r="E55" s="8"/>
      <c r="F55" s="8"/>
      <c r="G55" s="8"/>
      <c r="H55" s="8"/>
    </row>
    <row r="56" spans="1:14" ht="15.6">
      <c r="A56" s="46" t="str">
        <f>"Impact on a home worth:     "&amp;TEXT(A1,"$#,##0")</f>
        <v>Impact on a home worth:     $345,000</v>
      </c>
      <c r="B56" s="8"/>
      <c r="C56" s="41"/>
      <c r="D56" s="8"/>
      <c r="E56" s="8"/>
      <c r="F56" s="8"/>
      <c r="G56" s="8"/>
      <c r="H56" s="8"/>
    </row>
    <row r="57" spans="1:14" ht="15.6">
      <c r="A57" s="57" t="s">
        <v>33</v>
      </c>
      <c r="B57" s="8"/>
      <c r="C57" s="55">
        <f>A1/1000*0.7*C45</f>
        <v>7295.7149999999992</v>
      </c>
      <c r="D57" s="55"/>
      <c r="E57" s="55">
        <f>C57</f>
        <v>7295.7149999999992</v>
      </c>
      <c r="F57" s="8"/>
      <c r="G57" s="41">
        <f>E57</f>
        <v>7295.7149999999992</v>
      </c>
      <c r="H57" s="8"/>
    </row>
    <row r="58" spans="1:14" ht="15.6">
      <c r="A58" s="57" t="s">
        <v>34</v>
      </c>
      <c r="B58" s="8"/>
      <c r="C58" s="56">
        <f>$A$1/1000*0.7*C51</f>
        <v>7923.6149999999998</v>
      </c>
      <c r="D58" s="55"/>
      <c r="E58" s="56" t="e">
        <f>$A$1/1000*0.7*E51</f>
        <v>#REF!</v>
      </c>
      <c r="F58" s="8"/>
      <c r="G58" s="43" t="e">
        <f>A1*0.7*#REF!</f>
        <v>#REF!</v>
      </c>
      <c r="H58" s="8"/>
    </row>
    <row r="59" spans="1:14" ht="15.6">
      <c r="A59" s="57" t="s">
        <v>35</v>
      </c>
      <c r="B59" s="8"/>
      <c r="C59" s="55">
        <f>C58-C57</f>
        <v>627.90000000000055</v>
      </c>
      <c r="D59" s="55"/>
      <c r="E59" s="55" t="e">
        <f>E58-E57</f>
        <v>#REF!</v>
      </c>
      <c r="F59" s="8"/>
      <c r="G59" s="41" t="e">
        <f>G58-G57</f>
        <v>#REF!</v>
      </c>
      <c r="H59" s="23"/>
      <c r="I59" s="4"/>
    </row>
    <row r="60" spans="1:14" ht="15.6">
      <c r="A60" s="8"/>
      <c r="B60" s="8"/>
      <c r="C60" s="41"/>
      <c r="D60" s="8"/>
      <c r="E60" s="8"/>
      <c r="F60" s="8"/>
      <c r="G60" s="8"/>
      <c r="H60" s="8"/>
    </row>
    <row r="61" spans="1:14" ht="15.6">
      <c r="A61" s="8"/>
      <c r="B61" s="8"/>
      <c r="C61" s="41"/>
      <c r="D61" s="8"/>
      <c r="E61" s="8"/>
      <c r="F61" s="8"/>
      <c r="G61" s="8"/>
      <c r="H61" s="8"/>
    </row>
    <row r="62" spans="1:14" ht="15.6">
      <c r="A62" s="44" t="s">
        <v>36</v>
      </c>
      <c r="B62" s="8"/>
      <c r="C62" s="45" t="s">
        <v>37</v>
      </c>
      <c r="D62" s="46" t="s">
        <v>38</v>
      </c>
      <c r="E62" s="46" t="s">
        <v>39</v>
      </c>
      <c r="H62" s="46" t="s">
        <v>40</v>
      </c>
      <c r="I62" s="8"/>
    </row>
    <row r="63" spans="1:14" ht="15.6">
      <c r="A63" s="44"/>
      <c r="B63" s="8"/>
      <c r="C63" s="45"/>
      <c r="D63" s="46"/>
      <c r="E63" s="46"/>
      <c r="H63" s="46"/>
      <c r="I63" s="8" t="s">
        <v>61</v>
      </c>
      <c r="J63" s="1" t="s">
        <v>62</v>
      </c>
    </row>
    <row r="64" spans="1:14" ht="15.6">
      <c r="A64" s="47" t="s">
        <v>41</v>
      </c>
      <c r="B64" s="8"/>
      <c r="C64" s="48"/>
      <c r="D64" s="71"/>
      <c r="E64" s="71"/>
      <c r="H64" s="57"/>
      <c r="I64" s="8"/>
    </row>
    <row r="65" spans="1:9" ht="15.6">
      <c r="A65" s="8">
        <f>Dashboard!A65</f>
        <v>0</v>
      </c>
      <c r="B65" s="8"/>
      <c r="C65" s="123">
        <f>Dashboard!C65</f>
        <v>0</v>
      </c>
      <c r="D65" s="71">
        <f>Dashboard!D65</f>
        <v>0</v>
      </c>
      <c r="E65" s="71">
        <f>Dashboard!E65</f>
        <v>0</v>
      </c>
      <c r="H65" s="59">
        <f>Dashboard!H65</f>
        <v>0</v>
      </c>
      <c r="I65" s="8"/>
    </row>
    <row r="66" spans="1:9" ht="15.6">
      <c r="A66" s="8">
        <f>Dashboard!A66</f>
        <v>0</v>
      </c>
      <c r="B66" s="8"/>
      <c r="C66" s="123">
        <f>Dashboard!C66</f>
        <v>0</v>
      </c>
      <c r="D66" s="71">
        <f>Dashboard!D66</f>
        <v>0</v>
      </c>
      <c r="E66" s="71">
        <f>Dashboard!E66</f>
        <v>0</v>
      </c>
      <c r="H66" s="59">
        <f>Dashboard!H66</f>
        <v>0</v>
      </c>
      <c r="I66" s="8"/>
    </row>
    <row r="67" spans="1:9" ht="15.6">
      <c r="A67" s="8">
        <f>Dashboard!A67</f>
        <v>0</v>
      </c>
      <c r="B67" s="8"/>
      <c r="C67" s="123">
        <f>Dashboard!C67</f>
        <v>0</v>
      </c>
      <c r="D67" s="71">
        <f>Dashboard!D67</f>
        <v>0</v>
      </c>
      <c r="E67" s="71">
        <f>Dashboard!E67</f>
        <v>0</v>
      </c>
      <c r="H67" s="59">
        <f>Dashboard!H67</f>
        <v>0</v>
      </c>
      <c r="I67" s="8"/>
    </row>
    <row r="68" spans="1:9" ht="15.6">
      <c r="A68" s="8">
        <f>Dashboard!A68</f>
        <v>0</v>
      </c>
      <c r="B68" s="8"/>
      <c r="C68" s="123">
        <f>Dashboard!C68</f>
        <v>0</v>
      </c>
      <c r="D68" s="71">
        <f>Dashboard!D68</f>
        <v>0</v>
      </c>
      <c r="E68" s="71">
        <f>Dashboard!E68</f>
        <v>0</v>
      </c>
      <c r="H68" s="59">
        <f>Dashboard!H68</f>
        <v>0</v>
      </c>
      <c r="I68" s="8"/>
    </row>
    <row r="69" spans="1:9" ht="15.6">
      <c r="A69" s="8" t="e">
        <f>Dashboard!#REF!</f>
        <v>#REF!</v>
      </c>
      <c r="B69" s="8"/>
      <c r="C69" s="123" t="e">
        <f>Dashboard!#REF!</f>
        <v>#REF!</v>
      </c>
      <c r="D69" s="71" t="e">
        <f>Dashboard!#REF!</f>
        <v>#REF!</v>
      </c>
      <c r="E69" s="71" t="e">
        <f>Dashboard!#REF!</f>
        <v>#REF!</v>
      </c>
      <c r="H69" s="59" t="e">
        <f>Dashboard!#REF!</f>
        <v>#REF!</v>
      </c>
      <c r="I69" s="8"/>
    </row>
    <row r="70" spans="1:9" ht="15.6">
      <c r="A70" s="8" t="e">
        <f>Dashboard!#REF!</f>
        <v>#REF!</v>
      </c>
      <c r="B70" s="8"/>
      <c r="C70" s="123" t="e">
        <f>Dashboard!#REF!</f>
        <v>#REF!</v>
      </c>
      <c r="D70" s="71" t="e">
        <f>Dashboard!#REF!</f>
        <v>#REF!</v>
      </c>
      <c r="E70" s="71" t="e">
        <f>Dashboard!#REF!</f>
        <v>#REF!</v>
      </c>
      <c r="H70" s="59" t="e">
        <f>Dashboard!#REF!</f>
        <v>#REF!</v>
      </c>
      <c r="I70" s="8"/>
    </row>
    <row r="71" spans="1:9" ht="15.6">
      <c r="A71" s="8" t="e">
        <f>Dashboard!#REF!</f>
        <v>#REF!</v>
      </c>
      <c r="B71" s="8"/>
      <c r="C71" s="123" t="e">
        <f>Dashboard!#REF!</f>
        <v>#REF!</v>
      </c>
      <c r="D71" s="71" t="e">
        <f>Dashboard!#REF!</f>
        <v>#REF!</v>
      </c>
      <c r="E71" s="71" t="e">
        <f>Dashboard!#REF!</f>
        <v>#REF!</v>
      </c>
      <c r="H71" s="59" t="e">
        <f>Dashboard!#REF!</f>
        <v>#REF!</v>
      </c>
      <c r="I71" s="8"/>
    </row>
    <row r="72" spans="1:9" ht="15.6">
      <c r="A72" s="8" t="e">
        <f>Dashboard!#REF!</f>
        <v>#REF!</v>
      </c>
      <c r="B72" s="8"/>
      <c r="C72" s="123" t="e">
        <f>Dashboard!#REF!</f>
        <v>#REF!</v>
      </c>
      <c r="D72" s="71" t="e">
        <f>Dashboard!#REF!</f>
        <v>#REF!</v>
      </c>
      <c r="E72" s="71" t="e">
        <f>Dashboard!#REF!</f>
        <v>#REF!</v>
      </c>
      <c r="H72" s="59" t="e">
        <f>Dashboard!#REF!</f>
        <v>#REF!</v>
      </c>
      <c r="I72" s="8"/>
    </row>
    <row r="73" spans="1:9" ht="15.6">
      <c r="A73" s="8" t="e">
        <f>Dashboard!#REF!</f>
        <v>#REF!</v>
      </c>
      <c r="B73" s="8"/>
      <c r="C73" s="123" t="e">
        <f>Dashboard!#REF!</f>
        <v>#REF!</v>
      </c>
      <c r="D73" s="71" t="e">
        <f>Dashboard!#REF!</f>
        <v>#REF!</v>
      </c>
      <c r="E73" s="71" t="e">
        <f>Dashboard!#REF!</f>
        <v>#REF!</v>
      </c>
      <c r="H73" s="59" t="e">
        <f>Dashboard!#REF!</f>
        <v>#REF!</v>
      </c>
      <c r="I73" s="8"/>
    </row>
    <row r="74" spans="1:9" ht="15.6">
      <c r="A74" s="8" t="e">
        <f>Dashboard!#REF!</f>
        <v>#REF!</v>
      </c>
      <c r="B74" s="8"/>
      <c r="C74" s="123" t="e">
        <f>Dashboard!#REF!</f>
        <v>#REF!</v>
      </c>
      <c r="D74" s="71" t="e">
        <f>Dashboard!#REF!</f>
        <v>#REF!</v>
      </c>
      <c r="E74" s="71" t="e">
        <f>Dashboard!#REF!</f>
        <v>#REF!</v>
      </c>
      <c r="H74" s="59" t="e">
        <f>Dashboard!#REF!</f>
        <v>#REF!</v>
      </c>
      <c r="I74" s="8"/>
    </row>
    <row r="75" spans="1:9" ht="15.6">
      <c r="A75" s="8" t="e">
        <f>Dashboard!#REF!</f>
        <v>#REF!</v>
      </c>
      <c r="B75" s="8"/>
      <c r="C75" s="123" t="e">
        <f>Dashboard!#REF!</f>
        <v>#REF!</v>
      </c>
      <c r="D75" s="71" t="e">
        <f>Dashboard!#REF!</f>
        <v>#REF!</v>
      </c>
      <c r="E75" s="71" t="e">
        <f>Dashboard!#REF!</f>
        <v>#REF!</v>
      </c>
      <c r="H75" s="59" t="e">
        <f>Dashboard!#REF!</f>
        <v>#REF!</v>
      </c>
      <c r="I75" s="8"/>
    </row>
    <row r="76" spans="1:9" ht="15.6">
      <c r="A76" s="8" t="e">
        <f>Dashboard!#REF!</f>
        <v>#REF!</v>
      </c>
      <c r="B76" s="8"/>
      <c r="C76" s="123" t="e">
        <f>Dashboard!#REF!</f>
        <v>#REF!</v>
      </c>
      <c r="D76" s="71" t="e">
        <f>Dashboard!#REF!</f>
        <v>#REF!</v>
      </c>
      <c r="E76" s="71" t="e">
        <f>Dashboard!#REF!</f>
        <v>#REF!</v>
      </c>
      <c r="H76" s="59" t="e">
        <f>Dashboard!#REF!</f>
        <v>#REF!</v>
      </c>
      <c r="I76" s="8"/>
    </row>
    <row r="77" spans="1:9" ht="15.6">
      <c r="A77" s="8" t="e">
        <f>Dashboard!#REF!</f>
        <v>#REF!</v>
      </c>
      <c r="B77" s="8"/>
      <c r="C77" s="123" t="e">
        <f>Dashboard!#REF!</f>
        <v>#REF!</v>
      </c>
      <c r="D77" s="71" t="e">
        <f>Dashboard!#REF!</f>
        <v>#REF!</v>
      </c>
      <c r="E77" s="71" t="e">
        <f>Dashboard!#REF!</f>
        <v>#REF!</v>
      </c>
      <c r="H77" s="59" t="e">
        <f>Dashboard!#REF!</f>
        <v>#REF!</v>
      </c>
      <c r="I77" s="8"/>
    </row>
    <row r="78" spans="1:9" ht="15.6">
      <c r="A78" s="8" t="e">
        <f>Dashboard!#REF!</f>
        <v>#REF!</v>
      </c>
      <c r="B78" s="8"/>
      <c r="C78" s="123" t="e">
        <f>Dashboard!#REF!</f>
        <v>#REF!</v>
      </c>
      <c r="D78" s="71" t="e">
        <f>Dashboard!#REF!</f>
        <v>#REF!</v>
      </c>
      <c r="E78" s="71" t="e">
        <f>Dashboard!#REF!</f>
        <v>#REF!</v>
      </c>
      <c r="H78" s="59" t="e">
        <f>Dashboard!#REF!</f>
        <v>#REF!</v>
      </c>
      <c r="I78" s="8"/>
    </row>
    <row r="79" spans="1:9" ht="15.6">
      <c r="A79" s="8" t="e">
        <f>Dashboard!#REF!</f>
        <v>#REF!</v>
      </c>
      <c r="B79" s="8"/>
      <c r="C79" s="123" t="e">
        <f>Dashboard!#REF!</f>
        <v>#REF!</v>
      </c>
      <c r="D79" s="71" t="e">
        <f>Dashboard!#REF!</f>
        <v>#REF!</v>
      </c>
      <c r="E79" s="71" t="e">
        <f>Dashboard!#REF!</f>
        <v>#REF!</v>
      </c>
      <c r="H79" s="59" t="e">
        <f>Dashboard!#REF!</f>
        <v>#REF!</v>
      </c>
      <c r="I79" s="8"/>
    </row>
    <row r="80" spans="1:9" ht="15.6">
      <c r="A80" s="8" t="e">
        <f>Dashboard!#REF!</f>
        <v>#REF!</v>
      </c>
      <c r="B80" s="8"/>
      <c r="C80" s="123" t="e">
        <f>Dashboard!#REF!</f>
        <v>#REF!</v>
      </c>
      <c r="D80" s="71" t="e">
        <f>Dashboard!#REF!</f>
        <v>#REF!</v>
      </c>
      <c r="E80" s="71" t="e">
        <f>Dashboard!#REF!</f>
        <v>#REF!</v>
      </c>
      <c r="H80" s="59" t="e">
        <f>Dashboard!#REF!</f>
        <v>#REF!</v>
      </c>
      <c r="I80" s="8"/>
    </row>
    <row r="81" spans="1:9" ht="15.6">
      <c r="A81" s="8" t="e">
        <f>Dashboard!#REF!</f>
        <v>#REF!</v>
      </c>
      <c r="B81" s="8"/>
      <c r="C81" s="123" t="e">
        <f>Dashboard!#REF!</f>
        <v>#REF!</v>
      </c>
      <c r="D81" s="71" t="e">
        <f>Dashboard!#REF!</f>
        <v>#REF!</v>
      </c>
      <c r="E81" s="71" t="e">
        <f>Dashboard!#REF!</f>
        <v>#REF!</v>
      </c>
      <c r="H81" s="59" t="e">
        <f>Dashboard!#REF!</f>
        <v>#REF!</v>
      </c>
      <c r="I81" s="8"/>
    </row>
    <row r="82" spans="1:9" ht="15.6">
      <c r="A82" s="8" t="e">
        <f>Dashboard!#REF!</f>
        <v>#REF!</v>
      </c>
      <c r="B82" s="8"/>
      <c r="C82" s="123" t="e">
        <f>Dashboard!#REF!</f>
        <v>#REF!</v>
      </c>
      <c r="D82" s="71" t="e">
        <f>Dashboard!#REF!</f>
        <v>#REF!</v>
      </c>
      <c r="E82" s="71" t="e">
        <f>Dashboard!#REF!</f>
        <v>#REF!</v>
      </c>
      <c r="H82" s="59" t="e">
        <f>Dashboard!#REF!</f>
        <v>#REF!</v>
      </c>
      <c r="I82" s="8"/>
    </row>
    <row r="83" spans="1:9" ht="15.6">
      <c r="A83" s="8" t="e">
        <f>Dashboard!#REF!</f>
        <v>#REF!</v>
      </c>
      <c r="B83" s="8"/>
      <c r="C83" s="123" t="e">
        <f>Dashboard!#REF!</f>
        <v>#REF!</v>
      </c>
      <c r="D83" s="71" t="e">
        <f>Dashboard!#REF!</f>
        <v>#REF!</v>
      </c>
      <c r="E83" s="71" t="e">
        <f>Dashboard!#REF!</f>
        <v>#REF!</v>
      </c>
      <c r="H83" s="59" t="e">
        <f>Dashboard!#REF!</f>
        <v>#REF!</v>
      </c>
      <c r="I83" s="8"/>
    </row>
    <row r="84" spans="1:9" ht="15.6">
      <c r="A84" s="8" t="e">
        <f>Dashboard!#REF!</f>
        <v>#REF!</v>
      </c>
      <c r="B84" s="8"/>
      <c r="C84" s="123" t="e">
        <f>Dashboard!#REF!</f>
        <v>#REF!</v>
      </c>
      <c r="D84" s="71" t="e">
        <f>Dashboard!#REF!</f>
        <v>#REF!</v>
      </c>
      <c r="E84" s="71" t="e">
        <f>Dashboard!#REF!</f>
        <v>#REF!</v>
      </c>
      <c r="H84" s="59" t="e">
        <f>Dashboard!#REF!</f>
        <v>#REF!</v>
      </c>
      <c r="I84" s="8"/>
    </row>
    <row r="85" spans="1:9" ht="15.6">
      <c r="A85" s="8" t="e">
        <f>Dashboard!#REF!</f>
        <v>#REF!</v>
      </c>
      <c r="B85" s="8"/>
      <c r="C85" s="123" t="e">
        <f>Dashboard!#REF!</f>
        <v>#REF!</v>
      </c>
      <c r="D85" s="71" t="e">
        <f>Dashboard!#REF!</f>
        <v>#REF!</v>
      </c>
      <c r="E85" s="71" t="e">
        <f>Dashboard!#REF!</f>
        <v>#REF!</v>
      </c>
      <c r="H85" s="59" t="e">
        <f>Dashboard!#REF!</f>
        <v>#REF!</v>
      </c>
      <c r="I85" s="8"/>
    </row>
    <row r="86" spans="1:9" ht="15.6">
      <c r="A86" s="8" t="e">
        <f>Dashboard!#REF!</f>
        <v>#REF!</v>
      </c>
      <c r="B86" s="8"/>
      <c r="C86" s="123" t="e">
        <f>Dashboard!#REF!</f>
        <v>#REF!</v>
      </c>
      <c r="D86" s="71" t="e">
        <f>Dashboard!#REF!</f>
        <v>#REF!</v>
      </c>
      <c r="E86" s="71" t="e">
        <f>Dashboard!#REF!</f>
        <v>#REF!</v>
      </c>
      <c r="H86" s="59" t="e">
        <f>Dashboard!#REF!</f>
        <v>#REF!</v>
      </c>
      <c r="I86" s="8"/>
    </row>
    <row r="87" spans="1:9" ht="15.6">
      <c r="A87" s="8" t="e">
        <f>Dashboard!#REF!</f>
        <v>#REF!</v>
      </c>
      <c r="B87" s="8"/>
      <c r="C87" s="123" t="e">
        <f>Dashboard!#REF!</f>
        <v>#REF!</v>
      </c>
      <c r="D87" s="71" t="e">
        <f>Dashboard!#REF!</f>
        <v>#REF!</v>
      </c>
      <c r="E87" s="71" t="e">
        <f>Dashboard!#REF!</f>
        <v>#REF!</v>
      </c>
      <c r="H87" s="59" t="e">
        <f>Dashboard!#REF!</f>
        <v>#REF!</v>
      </c>
      <c r="I87" s="8"/>
    </row>
    <row r="88" spans="1:9" ht="15.6">
      <c r="A88" s="8" t="e">
        <f>Dashboard!#REF!</f>
        <v>#REF!</v>
      </c>
      <c r="B88" s="8"/>
      <c r="C88" s="123" t="e">
        <f>Dashboard!#REF!</f>
        <v>#REF!</v>
      </c>
      <c r="D88" s="71" t="e">
        <f>Dashboard!#REF!</f>
        <v>#REF!</v>
      </c>
      <c r="E88" s="71" t="e">
        <f>Dashboard!#REF!</f>
        <v>#REF!</v>
      </c>
      <c r="H88" s="59" t="e">
        <f>Dashboard!#REF!</f>
        <v>#REF!</v>
      </c>
      <c r="I88" s="8"/>
    </row>
    <row r="89" spans="1:9" ht="15.6">
      <c r="A89" s="8">
        <f>Dashboard!A69</f>
        <v>0</v>
      </c>
      <c r="B89" s="8"/>
      <c r="C89" s="123">
        <f>Dashboard!C69</f>
        <v>0</v>
      </c>
      <c r="D89" s="71">
        <f>Dashboard!D69</f>
        <v>0</v>
      </c>
      <c r="E89" s="71">
        <f>Dashboard!E69</f>
        <v>0</v>
      </c>
      <c r="H89" s="59">
        <f>Dashboard!H69</f>
        <v>0</v>
      </c>
      <c r="I89" s="8"/>
    </row>
    <row r="90" spans="1:9" ht="15.6">
      <c r="A90" s="8" t="e">
        <f>Dashboard!#REF!</f>
        <v>#REF!</v>
      </c>
      <c r="B90" s="8"/>
      <c r="C90" s="123" t="e">
        <f>Dashboard!#REF!</f>
        <v>#REF!</v>
      </c>
      <c r="D90" s="71" t="e">
        <f>Dashboard!#REF!</f>
        <v>#REF!</v>
      </c>
      <c r="E90" s="71" t="e">
        <f>Dashboard!#REF!</f>
        <v>#REF!</v>
      </c>
      <c r="H90" s="59" t="e">
        <f>Dashboard!#REF!</f>
        <v>#REF!</v>
      </c>
      <c r="I90" s="8"/>
    </row>
    <row r="91" spans="1:9" ht="15.6">
      <c r="A91" s="8" t="e">
        <f>Dashboard!#REF!</f>
        <v>#REF!</v>
      </c>
      <c r="B91" s="8"/>
      <c r="C91" s="123" t="e">
        <f>Dashboard!#REF!</f>
        <v>#REF!</v>
      </c>
      <c r="D91" s="71" t="e">
        <f>Dashboard!#REF!</f>
        <v>#REF!</v>
      </c>
      <c r="E91" s="71" t="e">
        <f>Dashboard!#REF!</f>
        <v>#REF!</v>
      </c>
      <c r="H91" s="59" t="e">
        <f>Dashboard!#REF!</f>
        <v>#REF!</v>
      </c>
      <c r="I91" s="8"/>
    </row>
    <row r="92" spans="1:9" ht="15.6">
      <c r="A92" s="8" t="e">
        <f>Dashboard!#REF!</f>
        <v>#REF!</v>
      </c>
      <c r="B92" s="8"/>
      <c r="C92" s="123" t="e">
        <f>Dashboard!#REF!</f>
        <v>#REF!</v>
      </c>
      <c r="D92" s="71" t="e">
        <f>Dashboard!#REF!</f>
        <v>#REF!</v>
      </c>
      <c r="E92" s="71" t="e">
        <f>Dashboard!#REF!</f>
        <v>#REF!</v>
      </c>
      <c r="H92" s="59" t="e">
        <f>Dashboard!#REF!</f>
        <v>#REF!</v>
      </c>
      <c r="I92" s="8"/>
    </row>
    <row r="93" spans="1:9" ht="15.6">
      <c r="A93" s="8" t="e">
        <f>Dashboard!#REF!</f>
        <v>#REF!</v>
      </c>
      <c r="B93" s="8"/>
      <c r="C93" s="123" t="e">
        <f>Dashboard!#REF!</f>
        <v>#REF!</v>
      </c>
      <c r="D93" s="71" t="e">
        <f>Dashboard!#REF!</f>
        <v>#REF!</v>
      </c>
      <c r="E93" s="71" t="e">
        <f>Dashboard!#REF!</f>
        <v>#REF!</v>
      </c>
      <c r="H93" s="59" t="e">
        <f>Dashboard!#REF!</f>
        <v>#REF!</v>
      </c>
      <c r="I93" s="8"/>
    </row>
    <row r="94" spans="1:9" ht="15.6">
      <c r="A94" s="8" t="e">
        <f>Dashboard!#REF!</f>
        <v>#REF!</v>
      </c>
      <c r="B94" s="8"/>
      <c r="C94" s="123" t="e">
        <f>Dashboard!#REF!</f>
        <v>#REF!</v>
      </c>
      <c r="D94" s="71" t="e">
        <f>Dashboard!#REF!</f>
        <v>#REF!</v>
      </c>
      <c r="E94" s="71" t="e">
        <f>Dashboard!#REF!</f>
        <v>#REF!</v>
      </c>
      <c r="H94" s="59" t="e">
        <f>Dashboard!#REF!</f>
        <v>#REF!</v>
      </c>
      <c r="I94" s="8"/>
    </row>
    <row r="95" spans="1:9" ht="15.6">
      <c r="A95" s="8" t="e">
        <f>Dashboard!#REF!</f>
        <v>#REF!</v>
      </c>
      <c r="B95" s="8"/>
      <c r="C95" s="123" t="e">
        <f>Dashboard!#REF!</f>
        <v>#REF!</v>
      </c>
      <c r="D95" s="71" t="e">
        <f>Dashboard!#REF!</f>
        <v>#REF!</v>
      </c>
      <c r="E95" s="71" t="e">
        <f>Dashboard!#REF!</f>
        <v>#REF!</v>
      </c>
      <c r="H95" s="59" t="e">
        <f>Dashboard!#REF!</f>
        <v>#REF!</v>
      </c>
      <c r="I95" s="8"/>
    </row>
    <row r="96" spans="1:9" ht="15.6">
      <c r="A96" s="8" t="e">
        <f>Dashboard!#REF!</f>
        <v>#REF!</v>
      </c>
      <c r="B96" s="8"/>
      <c r="C96" s="123" t="e">
        <f>Dashboard!#REF!</f>
        <v>#REF!</v>
      </c>
      <c r="D96" s="71" t="e">
        <f>Dashboard!#REF!</f>
        <v>#REF!</v>
      </c>
      <c r="E96" s="71" t="e">
        <f>Dashboard!#REF!</f>
        <v>#REF!</v>
      </c>
      <c r="H96" s="59" t="e">
        <f>Dashboard!#REF!</f>
        <v>#REF!</v>
      </c>
      <c r="I96" s="8"/>
    </row>
    <row r="97" spans="1:13" ht="15.6">
      <c r="A97" s="8" t="e">
        <f>Dashboard!#REF!</f>
        <v>#REF!</v>
      </c>
      <c r="B97" s="8"/>
      <c r="C97" s="123" t="e">
        <f>Dashboard!#REF!</f>
        <v>#REF!</v>
      </c>
      <c r="D97" s="71" t="e">
        <f>Dashboard!#REF!</f>
        <v>#REF!</v>
      </c>
      <c r="E97" s="71" t="e">
        <f>Dashboard!#REF!</f>
        <v>#REF!</v>
      </c>
      <c r="H97" s="59" t="e">
        <f>Dashboard!#REF!</f>
        <v>#REF!</v>
      </c>
      <c r="I97" s="8"/>
    </row>
    <row r="98" spans="1:13" ht="15.6">
      <c r="A98" s="8" t="e">
        <f>Dashboard!#REF!</f>
        <v>#REF!</v>
      </c>
      <c r="B98" s="8"/>
      <c r="C98" s="123" t="e">
        <f>Dashboard!#REF!</f>
        <v>#REF!</v>
      </c>
      <c r="D98" s="71" t="e">
        <f>Dashboard!#REF!</f>
        <v>#REF!</v>
      </c>
      <c r="E98" s="71" t="e">
        <f>Dashboard!#REF!</f>
        <v>#REF!</v>
      </c>
      <c r="H98" s="59" t="e">
        <f>Dashboard!#REF!</f>
        <v>#REF!</v>
      </c>
      <c r="I98" s="8"/>
    </row>
    <row r="99" spans="1:13" ht="15.6">
      <c r="A99" s="8"/>
      <c r="B99" s="8"/>
      <c r="C99" s="48"/>
      <c r="D99" s="71"/>
      <c r="E99" s="71"/>
      <c r="I99" s="8"/>
    </row>
    <row r="100" spans="1:13" ht="15.6">
      <c r="A100" s="8" t="e">
        <f>Dashboard!#REF!</f>
        <v>#REF!</v>
      </c>
      <c r="B100" s="8"/>
      <c r="C100" s="123" t="e">
        <f>Dashboard!#REF!</f>
        <v>#REF!</v>
      </c>
      <c r="D100" s="71" t="e">
        <f>Dashboard!#REF!</f>
        <v>#REF!</v>
      </c>
      <c r="E100" s="71" t="e">
        <f>Dashboard!#REF!</f>
        <v>#REF!</v>
      </c>
      <c r="H100" s="59" t="e">
        <f>Dashboard!#REF!</f>
        <v>#REF!</v>
      </c>
      <c r="I100" s="8"/>
    </row>
    <row r="101" spans="1:13" ht="15.6">
      <c r="A101" s="8" t="e">
        <f>Dashboard!#REF!</f>
        <v>#REF!</v>
      </c>
      <c r="B101" s="8"/>
      <c r="C101" s="123" t="e">
        <f>Dashboard!#REF!</f>
        <v>#REF!</v>
      </c>
      <c r="D101" s="71" t="e">
        <f>Dashboard!#REF!</f>
        <v>#REF!</v>
      </c>
      <c r="E101" s="71" t="e">
        <f>Dashboard!#REF!</f>
        <v>#REF!</v>
      </c>
      <c r="H101" s="59" t="e">
        <f>Dashboard!#REF!</f>
        <v>#REF!</v>
      </c>
      <c r="I101" s="8"/>
    </row>
    <row r="102" spans="1:13" ht="15.6">
      <c r="A102" s="8"/>
      <c r="B102" s="8"/>
      <c r="C102" s="48"/>
      <c r="D102" s="71"/>
      <c r="E102" s="71"/>
      <c r="I102" s="8"/>
    </row>
    <row r="103" spans="1:13" ht="15.6">
      <c r="A103" s="8" t="e">
        <f>Dashboard!#REF!</f>
        <v>#REF!</v>
      </c>
      <c r="B103" s="8"/>
      <c r="C103" s="48"/>
      <c r="D103" s="71" t="e">
        <f>Dashboard!#REF!</f>
        <v>#REF!</v>
      </c>
      <c r="E103" s="71" t="e">
        <f>Dashboard!#REF!</f>
        <v>#REF!</v>
      </c>
      <c r="H103" s="59" t="e">
        <f>Dashboard!#REF!</f>
        <v>#REF!</v>
      </c>
      <c r="I103" s="8"/>
    </row>
    <row r="104" spans="1:13" ht="15.6">
      <c r="A104" s="8" t="e">
        <f>Dashboard!#REF!</f>
        <v>#REF!</v>
      </c>
      <c r="B104" s="8"/>
      <c r="C104" s="48"/>
      <c r="D104" s="71" t="e">
        <f>Dashboard!#REF!</f>
        <v>#REF!</v>
      </c>
      <c r="E104" s="71"/>
      <c r="H104" s="59" t="e">
        <f>Dashboard!#REF!</f>
        <v>#REF!</v>
      </c>
      <c r="I104" s="8"/>
    </row>
    <row r="105" spans="1:13" ht="15.6">
      <c r="A105" s="8"/>
      <c r="B105" s="8"/>
      <c r="C105" s="48"/>
      <c r="D105" s="71"/>
      <c r="E105" s="71"/>
      <c r="I105" s="8"/>
    </row>
    <row r="106" spans="1:13" ht="15.6">
      <c r="A106" s="8" t="e">
        <f>Dashboard!#REF!</f>
        <v>#REF!</v>
      </c>
      <c r="B106" s="8"/>
      <c r="C106" s="48"/>
      <c r="D106" s="71"/>
      <c r="E106" s="71" t="e">
        <f>Dashboard!#REF!</f>
        <v>#REF!</v>
      </c>
      <c r="H106" s="59" t="e">
        <f>Dashboard!#REF!</f>
        <v>#REF!</v>
      </c>
      <c r="I106" s="8"/>
    </row>
    <row r="107" spans="1:13" ht="15.6">
      <c r="A107" s="8">
        <f>Dashboard!A70</f>
        <v>0</v>
      </c>
      <c r="B107" s="8"/>
      <c r="C107" s="48"/>
      <c r="D107" s="71">
        <f>Dashboard!D70</f>
        <v>0</v>
      </c>
      <c r="E107" s="71"/>
      <c r="H107" s="59">
        <f>Dashboard!H70</f>
        <v>0</v>
      </c>
      <c r="I107" s="8"/>
    </row>
    <row r="108" spans="1:13" ht="15.6">
      <c r="A108" s="8"/>
      <c r="B108" s="8"/>
      <c r="C108" s="48"/>
      <c r="D108" s="71"/>
      <c r="E108" s="71"/>
      <c r="I108" s="8"/>
    </row>
    <row r="109" spans="1:13" ht="15.6">
      <c r="A109" s="8"/>
      <c r="B109" s="8"/>
      <c r="C109" s="48"/>
      <c r="D109" s="74" t="e">
        <f>SUM(D65:D108)</f>
        <v>#REF!</v>
      </c>
      <c r="E109" s="74" t="e">
        <f>SUM(E65:E108)</f>
        <v>#REF!</v>
      </c>
      <c r="H109" s="57"/>
      <c r="I109" s="8"/>
      <c r="K109" s="110"/>
      <c r="L109" s="110"/>
      <c r="M109" s="111"/>
    </row>
    <row r="110" spans="1:13" ht="15.6">
      <c r="A110" s="47" t="s">
        <v>42</v>
      </c>
      <c r="B110" s="8"/>
      <c r="C110" s="48"/>
      <c r="D110" s="71"/>
      <c r="E110" s="71"/>
      <c r="H110" s="57"/>
      <c r="I110" s="8"/>
      <c r="K110" s="110"/>
      <c r="L110" s="110"/>
      <c r="M110" s="111"/>
    </row>
    <row r="111" spans="1:13" ht="15.6">
      <c r="A111" s="8"/>
      <c r="B111" s="8"/>
      <c r="C111" s="48"/>
      <c r="D111" s="71">
        <v>0</v>
      </c>
      <c r="E111" s="71">
        <v>0</v>
      </c>
      <c r="H111" s="57"/>
      <c r="I111" s="8"/>
      <c r="K111" s="110"/>
      <c r="L111" s="110"/>
      <c r="M111" s="111"/>
    </row>
    <row r="112" spans="1:13" ht="15.6">
      <c r="A112" s="8"/>
      <c r="B112" s="8"/>
      <c r="C112" s="48"/>
      <c r="D112" s="71"/>
      <c r="E112" s="71"/>
      <c r="H112" s="57"/>
      <c r="I112" s="8"/>
      <c r="K112" s="110"/>
      <c r="L112" s="110"/>
      <c r="M112" s="111"/>
    </row>
    <row r="113" spans="1:13" ht="15.6">
      <c r="A113" s="8"/>
      <c r="B113" s="8"/>
      <c r="C113" s="48"/>
      <c r="D113" s="74">
        <f>SUM(D111:D112)</f>
        <v>0</v>
      </c>
      <c r="E113" s="74">
        <f>SUM(E111:E112)</f>
        <v>0</v>
      </c>
      <c r="H113" s="57"/>
      <c r="I113" s="8"/>
      <c r="K113" s="110"/>
      <c r="L113" s="110"/>
      <c r="M113" s="111"/>
    </row>
    <row r="114" spans="1:13" ht="15.6">
      <c r="A114" s="47" t="s">
        <v>43</v>
      </c>
      <c r="B114" s="8"/>
      <c r="C114" s="48"/>
      <c r="D114" s="71"/>
      <c r="E114" s="71"/>
      <c r="H114" s="57"/>
      <c r="I114" s="8"/>
      <c r="K114" s="110"/>
      <c r="L114" s="110"/>
      <c r="M114" s="111"/>
    </row>
    <row r="115" spans="1:13" ht="15.6">
      <c r="A115" s="47"/>
      <c r="B115" s="8"/>
      <c r="C115" s="48"/>
      <c r="D115" s="71">
        <v>0</v>
      </c>
      <c r="E115" s="71">
        <v>0</v>
      </c>
      <c r="H115" s="57"/>
      <c r="I115" s="8"/>
      <c r="K115" s="110"/>
      <c r="L115" s="110"/>
      <c r="M115" s="111"/>
    </row>
    <row r="116" spans="1:13" ht="15.6">
      <c r="A116" s="8"/>
      <c r="B116" s="8"/>
      <c r="C116" s="48"/>
      <c r="D116" s="71"/>
      <c r="E116" s="71"/>
      <c r="H116" s="57"/>
      <c r="I116" s="8"/>
      <c r="K116" s="110"/>
      <c r="L116" s="110"/>
      <c r="M116" s="111"/>
    </row>
    <row r="117" spans="1:13" ht="15.6">
      <c r="A117" s="8"/>
      <c r="B117" s="8"/>
      <c r="C117" s="48"/>
      <c r="D117" s="74">
        <f>SUM(D115:D116)</f>
        <v>0</v>
      </c>
      <c r="E117" s="74">
        <f>SUM(E115:E116)</f>
        <v>0</v>
      </c>
      <c r="H117" s="57"/>
      <c r="I117" s="8"/>
      <c r="K117" s="110"/>
      <c r="L117" s="110"/>
      <c r="M117" s="111"/>
    </row>
    <row r="118" spans="1:13" ht="15.6">
      <c r="A118" s="47" t="s">
        <v>44</v>
      </c>
      <c r="B118" s="8"/>
      <c r="C118" s="48"/>
      <c r="D118" s="71"/>
      <c r="E118" s="71"/>
      <c r="H118" s="57"/>
      <c r="I118" s="8"/>
      <c r="K118" s="110"/>
      <c r="L118" s="110"/>
      <c r="M118" s="111"/>
    </row>
    <row r="119" spans="1:13" ht="15.6">
      <c r="A119"/>
      <c r="B119" s="8"/>
      <c r="C119" s="48"/>
      <c r="D119" s="71">
        <v>0</v>
      </c>
      <c r="E119" s="71">
        <v>0</v>
      </c>
      <c r="H119" s="57"/>
      <c r="I119" s="8"/>
      <c r="K119" s="110"/>
      <c r="L119" s="110"/>
      <c r="M119" s="111"/>
    </row>
    <row r="120" spans="1:13" ht="15.6">
      <c r="A120"/>
      <c r="B120" s="8"/>
      <c r="C120" s="48"/>
      <c r="D120" s="71"/>
      <c r="E120" s="71"/>
      <c r="H120" s="57"/>
      <c r="I120" s="8"/>
      <c r="K120" s="110"/>
      <c r="L120" s="110"/>
      <c r="M120" s="111"/>
    </row>
    <row r="121" spans="1:13" ht="15.6">
      <c r="A121" s="8"/>
      <c r="B121" s="8"/>
      <c r="C121" s="48"/>
      <c r="D121" s="74">
        <f>SUM(D119:D120)</f>
        <v>0</v>
      </c>
      <c r="E121" s="74">
        <f>SUM(E119:E120)</f>
        <v>0</v>
      </c>
      <c r="H121" s="57"/>
      <c r="I121" s="8"/>
      <c r="K121" s="110"/>
      <c r="L121" s="110"/>
      <c r="M121" s="111"/>
    </row>
    <row r="122" spans="1:13" ht="15.6">
      <c r="A122" s="47" t="s">
        <v>45</v>
      </c>
      <c r="B122" s="8"/>
      <c r="C122" s="48"/>
      <c r="D122" s="71"/>
      <c r="E122" s="71"/>
      <c r="H122" s="57"/>
      <c r="I122" s="8"/>
      <c r="K122" s="110"/>
    </row>
    <row r="123" spans="1:13" ht="15.6">
      <c r="A123" s="8"/>
      <c r="B123" s="8"/>
      <c r="C123" s="48"/>
      <c r="D123" s="71">
        <v>0</v>
      </c>
      <c r="E123" s="71">
        <v>0</v>
      </c>
      <c r="H123" s="57"/>
      <c r="I123" s="8"/>
      <c r="K123" s="110"/>
    </row>
    <row r="124" spans="1:13" ht="15.6">
      <c r="A124" s="8"/>
      <c r="B124" s="8"/>
      <c r="C124" s="48"/>
      <c r="D124" s="71"/>
      <c r="E124" s="71"/>
      <c r="H124" s="57"/>
      <c r="I124" s="8"/>
      <c r="K124" s="110"/>
    </row>
    <row r="125" spans="1:13" ht="15.6">
      <c r="A125" s="8"/>
      <c r="B125" s="8"/>
      <c r="C125" s="48"/>
      <c r="D125" s="74">
        <f>SUM(D123:D124)</f>
        <v>0</v>
      </c>
      <c r="E125" s="74">
        <f>SUM(E123:E124)</f>
        <v>0</v>
      </c>
      <c r="H125" s="57"/>
      <c r="I125" s="8"/>
      <c r="K125" s="110"/>
    </row>
    <row r="126" spans="1:13" ht="15.6">
      <c r="A126" s="47" t="s">
        <v>46</v>
      </c>
      <c r="B126" s="8"/>
      <c r="C126" s="48"/>
      <c r="D126" s="71"/>
      <c r="E126" s="71"/>
      <c r="H126" s="57"/>
      <c r="I126" s="8"/>
      <c r="K126" s="110"/>
    </row>
    <row r="127" spans="1:13" ht="15.6">
      <c r="A127" s="8"/>
      <c r="B127" s="8"/>
      <c r="C127" s="48"/>
      <c r="D127" s="71">
        <v>0</v>
      </c>
      <c r="E127" s="71">
        <v>0</v>
      </c>
      <c r="H127" s="57"/>
      <c r="I127" s="8"/>
    </row>
    <row r="128" spans="1:13" ht="15.6">
      <c r="A128" s="8"/>
      <c r="B128" s="8"/>
      <c r="C128" s="48"/>
      <c r="D128" s="71"/>
      <c r="E128" s="71"/>
      <c r="H128" s="57"/>
      <c r="I128" s="8"/>
    </row>
    <row r="129" spans="1:9" ht="15.6">
      <c r="A129" s="8"/>
      <c r="B129" s="8"/>
      <c r="C129" s="48"/>
      <c r="D129" s="74">
        <f>SUM(D127:D128)</f>
        <v>0</v>
      </c>
      <c r="E129" s="74">
        <f>SUM(E127:E128)</f>
        <v>0</v>
      </c>
      <c r="H129" s="57"/>
      <c r="I129" s="8"/>
    </row>
    <row r="130" spans="1:9" ht="15.6">
      <c r="A130" s="8"/>
      <c r="B130" s="8"/>
      <c r="C130" s="48"/>
      <c r="D130" s="71"/>
      <c r="E130" s="71"/>
      <c r="H130" s="57"/>
      <c r="I130" s="8"/>
    </row>
    <row r="131" spans="1:9" ht="15.6">
      <c r="A131" s="47" t="s">
        <v>63</v>
      </c>
      <c r="B131" s="8"/>
      <c r="C131" s="48"/>
      <c r="D131" s="71"/>
      <c r="E131" s="71"/>
      <c r="H131" s="57"/>
      <c r="I131" s="8"/>
    </row>
    <row r="132" spans="1:9" ht="15.6">
      <c r="A132" s="47"/>
      <c r="B132" s="8"/>
      <c r="C132" s="48"/>
      <c r="D132" s="71">
        <v>0</v>
      </c>
      <c r="E132" s="71">
        <v>0</v>
      </c>
      <c r="H132" s="57"/>
      <c r="I132" s="8"/>
    </row>
    <row r="133" spans="1:9" ht="15.6">
      <c r="A133" s="8"/>
      <c r="B133" s="8"/>
      <c r="C133" s="48"/>
      <c r="D133" s="71"/>
      <c r="E133" s="71"/>
      <c r="H133" s="57"/>
      <c r="I133" s="8"/>
    </row>
    <row r="134" spans="1:9" ht="15.6">
      <c r="A134" s="8"/>
      <c r="B134" s="8"/>
      <c r="C134" s="48"/>
      <c r="D134" s="74">
        <f>SUM(D132:D133)</f>
        <v>0</v>
      </c>
      <c r="E134" s="74">
        <f>SUM(E132:E133)</f>
        <v>0</v>
      </c>
      <c r="H134" s="57"/>
      <c r="I134" s="8"/>
    </row>
    <row r="135" spans="1:9" ht="15.6">
      <c r="A135" s="8"/>
      <c r="B135" s="8"/>
      <c r="C135" s="48"/>
      <c r="D135" s="74"/>
      <c r="E135" s="74"/>
      <c r="H135" s="57"/>
      <c r="I135" s="8"/>
    </row>
    <row r="136" spans="1:9" s="62" customFormat="1" ht="21">
      <c r="A136" s="61" t="s">
        <v>47</v>
      </c>
      <c r="C136" s="63"/>
      <c r="D136" s="75" t="e">
        <f>D109+D113+D117+D121+D125+D134+D129</f>
        <v>#REF!</v>
      </c>
      <c r="E136" s="75" t="e">
        <f>E109+E113+E117+E121+E125+E134+E129</f>
        <v>#REF!</v>
      </c>
      <c r="H136" s="67"/>
    </row>
    <row r="137" spans="1:9" ht="15.6">
      <c r="A137" s="8"/>
      <c r="B137" s="8"/>
      <c r="C137" s="49"/>
      <c r="D137" s="71"/>
      <c r="E137" s="71"/>
      <c r="H137" s="57"/>
      <c r="I137" s="8"/>
    </row>
    <row r="138" spans="1:9" ht="15.6">
      <c r="A138" s="44" t="s">
        <v>48</v>
      </c>
      <c r="B138" s="8"/>
      <c r="C138" s="49"/>
      <c r="D138" s="71"/>
      <c r="E138" s="71"/>
      <c r="H138" s="57"/>
      <c r="I138" s="8"/>
    </row>
    <row r="139" spans="1:9" ht="15.6">
      <c r="A139" s="44"/>
      <c r="B139" s="8"/>
      <c r="C139" s="49"/>
      <c r="D139" s="71"/>
      <c r="E139" s="71"/>
      <c r="H139" s="57"/>
      <c r="I139" s="8"/>
    </row>
    <row r="140" spans="1:9" ht="15.6">
      <c r="A140" s="47" t="s">
        <v>41</v>
      </c>
      <c r="B140" s="8"/>
      <c r="C140" s="48"/>
      <c r="D140" s="71"/>
      <c r="E140" s="71"/>
      <c r="H140" s="57"/>
      <c r="I140" s="8"/>
    </row>
    <row r="141" spans="1:9" ht="15.6">
      <c r="A141" s="8">
        <f>Dashboard!A109</f>
        <v>0</v>
      </c>
      <c r="B141" s="8"/>
      <c r="C141" s="116">
        <f>Dashboard!C109</f>
        <v>0</v>
      </c>
      <c r="D141" s="71">
        <f>Dashboard!D109</f>
        <v>0</v>
      </c>
      <c r="E141" s="71"/>
      <c r="H141" s="59">
        <f>Dashboard!H109</f>
        <v>0</v>
      </c>
      <c r="I141" s="71"/>
    </row>
    <row r="142" spans="1:9" ht="15.6">
      <c r="A142" s="8"/>
      <c r="B142" s="8"/>
      <c r="C142" s="116"/>
      <c r="D142" s="71"/>
      <c r="E142" s="71"/>
      <c r="I142" s="71"/>
    </row>
    <row r="143" spans="1:9" ht="15.6">
      <c r="A143" s="8"/>
      <c r="B143" s="8"/>
      <c r="C143" s="48"/>
      <c r="D143" s="74">
        <f>SUM(D141:D142)</f>
        <v>0</v>
      </c>
      <c r="E143" s="74">
        <f>SUM(E141:E142)</f>
        <v>0</v>
      </c>
      <c r="H143" s="57"/>
    </row>
    <row r="144" spans="1:9" ht="15.6">
      <c r="A144" s="47" t="s">
        <v>42</v>
      </c>
      <c r="B144" s="8"/>
      <c r="C144" s="48"/>
      <c r="D144" s="71"/>
      <c r="E144" s="71"/>
      <c r="H144" s="57"/>
      <c r="I144" s="8"/>
    </row>
    <row r="145" spans="1:9" ht="15.6">
      <c r="A145" s="47"/>
      <c r="B145" s="8"/>
      <c r="C145" s="48"/>
      <c r="D145" s="71">
        <v>0</v>
      </c>
      <c r="E145" s="71"/>
      <c r="H145" s="57"/>
      <c r="I145" s="8"/>
    </row>
    <row r="146" spans="1:9" ht="15.6">
      <c r="A146" s="8"/>
      <c r="B146" s="8"/>
      <c r="C146" s="48"/>
      <c r="D146" s="71"/>
      <c r="E146" s="71"/>
      <c r="H146" s="57"/>
      <c r="I146" s="8"/>
    </row>
    <row r="147" spans="1:9" ht="15.6">
      <c r="A147" s="8"/>
      <c r="B147" s="8"/>
      <c r="C147" s="48"/>
      <c r="D147" s="74">
        <f>SUM(D145:D146)</f>
        <v>0</v>
      </c>
      <c r="E147" s="74">
        <f>SUM(E146:E146)</f>
        <v>0</v>
      </c>
      <c r="H147" s="57"/>
      <c r="I147" s="8"/>
    </row>
    <row r="148" spans="1:9" ht="15.6">
      <c r="A148" s="47" t="s">
        <v>43</v>
      </c>
      <c r="B148" s="8"/>
      <c r="C148" s="48"/>
      <c r="D148" s="71"/>
      <c r="E148" s="71"/>
      <c r="H148" s="57"/>
      <c r="I148" s="8"/>
    </row>
    <row r="149" spans="1:9" ht="15.6">
      <c r="A149" s="47"/>
      <c r="B149" s="8"/>
      <c r="C149" s="48"/>
      <c r="D149" s="71">
        <v>0</v>
      </c>
      <c r="E149" s="71"/>
      <c r="H149" s="57"/>
      <c r="I149" s="8"/>
    </row>
    <row r="150" spans="1:9" ht="15.6">
      <c r="A150" s="8"/>
      <c r="B150" s="8"/>
      <c r="C150" s="48"/>
      <c r="D150" s="71"/>
      <c r="E150" s="71"/>
      <c r="H150" s="57"/>
      <c r="I150" s="8"/>
    </row>
    <row r="151" spans="1:9" ht="15.6">
      <c r="A151" s="8"/>
      <c r="B151" s="8"/>
      <c r="C151" s="48"/>
      <c r="D151" s="74">
        <f>SUM(D149:D150)</f>
        <v>0</v>
      </c>
      <c r="E151" s="74">
        <f>SUM(E150:E150)</f>
        <v>0</v>
      </c>
      <c r="H151" s="57"/>
      <c r="I151" s="8"/>
    </row>
    <row r="152" spans="1:9" ht="15.6">
      <c r="A152" s="47" t="s">
        <v>44</v>
      </c>
      <c r="B152" s="8"/>
      <c r="C152" s="48"/>
      <c r="D152" s="71"/>
      <c r="E152" s="71"/>
      <c r="H152" s="57"/>
      <c r="I152" s="8"/>
    </row>
    <row r="153" spans="1:9" ht="15.6">
      <c r="A153" s="8"/>
      <c r="B153" s="8"/>
      <c r="C153" s="48"/>
      <c r="D153" s="71">
        <v>0</v>
      </c>
      <c r="E153" s="71"/>
      <c r="H153" s="57"/>
      <c r="I153" s="8"/>
    </row>
    <row r="154" spans="1:9" ht="15.6">
      <c r="A154" s="8"/>
      <c r="B154" s="8"/>
      <c r="C154" s="48"/>
      <c r="D154" s="71"/>
      <c r="E154" s="71"/>
      <c r="H154" s="57"/>
      <c r="I154" s="8"/>
    </row>
    <row r="155" spans="1:9" ht="15.6">
      <c r="A155" s="8"/>
      <c r="B155" s="8"/>
      <c r="C155" s="48"/>
      <c r="D155" s="74">
        <f>SUM(D153:D154)</f>
        <v>0</v>
      </c>
      <c r="E155" s="74">
        <f>SUM(E154:E154)</f>
        <v>0</v>
      </c>
      <c r="H155" s="57"/>
      <c r="I155" s="8"/>
    </row>
    <row r="156" spans="1:9" ht="15.6">
      <c r="A156" s="47" t="s">
        <v>45</v>
      </c>
      <c r="B156" s="8"/>
      <c r="C156" s="48"/>
      <c r="D156" s="71"/>
      <c r="E156" s="71"/>
      <c r="H156" s="57"/>
      <c r="I156" s="8"/>
    </row>
    <row r="157" spans="1:9" ht="15.6">
      <c r="A157" s="8"/>
      <c r="B157" s="8"/>
      <c r="C157" s="48"/>
      <c r="D157" s="71">
        <v>0</v>
      </c>
      <c r="E157" s="71"/>
      <c r="H157" s="57"/>
      <c r="I157" s="8"/>
    </row>
    <row r="158" spans="1:9" ht="15.6">
      <c r="A158" s="8"/>
      <c r="B158" s="8"/>
      <c r="C158" s="48"/>
      <c r="D158" s="71"/>
      <c r="E158" s="71"/>
      <c r="H158" s="57"/>
      <c r="I158" s="8"/>
    </row>
    <row r="159" spans="1:9" ht="15.6">
      <c r="A159" s="8"/>
      <c r="B159" s="8"/>
      <c r="C159" s="48"/>
      <c r="D159" s="74">
        <f>SUM(D157:D158)</f>
        <v>0</v>
      </c>
      <c r="E159" s="74">
        <f>SUM(E158:E158)</f>
        <v>0</v>
      </c>
      <c r="H159" s="57"/>
      <c r="I159" s="8"/>
    </row>
    <row r="160" spans="1:9" ht="15.6">
      <c r="A160" s="47" t="s">
        <v>46</v>
      </c>
      <c r="B160" s="8"/>
      <c r="C160" s="48"/>
      <c r="D160" s="71"/>
      <c r="E160" s="71"/>
      <c r="H160" s="57"/>
      <c r="I160" s="8"/>
    </row>
    <row r="161" spans="1:9" ht="15.6">
      <c r="A161" s="8"/>
      <c r="B161" s="8"/>
      <c r="C161" s="48"/>
      <c r="D161" s="71">
        <v>0</v>
      </c>
      <c r="E161" s="71"/>
      <c r="H161" s="57"/>
      <c r="I161" s="8"/>
    </row>
    <row r="162" spans="1:9" ht="15.6">
      <c r="A162" s="8"/>
      <c r="B162" s="8"/>
      <c r="C162" s="48"/>
      <c r="D162" s="71"/>
      <c r="E162" s="71"/>
      <c r="H162" s="57"/>
      <c r="I162" s="8"/>
    </row>
    <row r="163" spans="1:9" ht="15.6">
      <c r="A163" s="8"/>
      <c r="B163" s="8"/>
      <c r="C163" s="48"/>
      <c r="D163" s="74">
        <f>SUM(D161:D162)</f>
        <v>0</v>
      </c>
      <c r="E163" s="74">
        <f>SUM(E162:E162)</f>
        <v>0</v>
      </c>
      <c r="H163" s="57"/>
      <c r="I163" s="8"/>
    </row>
    <row r="164" spans="1:9" ht="15.6">
      <c r="A164" s="44"/>
      <c r="B164" s="8"/>
      <c r="C164" s="49"/>
      <c r="D164" s="71"/>
      <c r="E164" s="71"/>
      <c r="H164" s="57"/>
      <c r="I164" s="8"/>
    </row>
    <row r="165" spans="1:9" ht="15.6">
      <c r="A165" s="47" t="s">
        <v>63</v>
      </c>
      <c r="B165" s="8"/>
      <c r="C165" s="48"/>
      <c r="D165" s="71"/>
      <c r="E165" s="71"/>
      <c r="H165" s="57"/>
      <c r="I165" s="8"/>
    </row>
    <row r="166" spans="1:9" ht="15.6">
      <c r="A166" s="8"/>
      <c r="B166" s="8"/>
      <c r="C166" s="48"/>
      <c r="D166" s="71">
        <v>0</v>
      </c>
      <c r="E166" s="71"/>
      <c r="H166" s="57"/>
      <c r="I166" s="8"/>
    </row>
    <row r="167" spans="1:9" ht="15.6">
      <c r="A167" s="8"/>
      <c r="B167" s="8"/>
      <c r="C167" s="48"/>
      <c r="D167" s="71"/>
      <c r="E167" s="71"/>
      <c r="H167" s="57"/>
      <c r="I167" s="8"/>
    </row>
    <row r="168" spans="1:9" ht="15.6">
      <c r="A168" s="8"/>
      <c r="B168" s="8"/>
      <c r="C168" s="48"/>
      <c r="D168" s="74">
        <f>SUM(D166:D167)</f>
        <v>0</v>
      </c>
      <c r="E168" s="74">
        <f>SUM(E167:E167)</f>
        <v>0</v>
      </c>
      <c r="H168" s="57"/>
      <c r="I168" s="8"/>
    </row>
    <row r="169" spans="1:9" ht="15.6">
      <c r="A169" s="44"/>
      <c r="B169" s="8"/>
      <c r="C169" s="49"/>
      <c r="D169" s="71"/>
      <c r="E169" s="71"/>
      <c r="H169" s="57"/>
      <c r="I169" s="8"/>
    </row>
    <row r="170" spans="1:9" s="62" customFormat="1" ht="21">
      <c r="A170" s="61" t="s">
        <v>49</v>
      </c>
      <c r="C170" s="63"/>
      <c r="D170" s="75">
        <f>D143+D147+D151+D155+D159+D163+D168</f>
        <v>0</v>
      </c>
      <c r="E170" s="75">
        <f>E143+E147+E151+E155+E159+E163+E168</f>
        <v>0</v>
      </c>
      <c r="H170" s="67"/>
    </row>
    <row r="171" spans="1:9" ht="15.6" hidden="1">
      <c r="A171" s="44" t="s">
        <v>50</v>
      </c>
      <c r="B171" s="8"/>
      <c r="C171" s="41"/>
      <c r="D171" s="51" t="s">
        <v>51</v>
      </c>
      <c r="H171" s="46" t="s">
        <v>52</v>
      </c>
      <c r="I171" s="8"/>
    </row>
    <row r="172" spans="1:9" ht="15.6" hidden="1">
      <c r="A172" s="44" t="s">
        <v>53</v>
      </c>
      <c r="B172" s="8"/>
      <c r="C172" s="41"/>
      <c r="D172" s="51"/>
      <c r="H172" s="46"/>
      <c r="I172" s="8"/>
    </row>
    <row r="173" spans="1:9" ht="15.6" hidden="1">
      <c r="A173" s="52"/>
      <c r="B173" s="8"/>
      <c r="C173" s="41"/>
      <c r="D173" s="19"/>
      <c r="H173" s="57"/>
      <c r="I173" s="8"/>
    </row>
    <row r="174" spans="1:9" ht="15.6" hidden="1">
      <c r="A174" s="8"/>
      <c r="B174" s="8"/>
      <c r="C174" s="41"/>
      <c r="D174" s="19"/>
      <c r="H174" s="57"/>
      <c r="I174" s="8"/>
    </row>
    <row r="175" spans="1:9" ht="15.6" hidden="1">
      <c r="A175" s="8"/>
      <c r="B175" s="8"/>
      <c r="C175" s="41"/>
      <c r="D175" s="19"/>
      <c r="H175" s="57"/>
      <c r="I175" s="8"/>
    </row>
    <row r="176" spans="1:9" ht="15.6" hidden="1">
      <c r="A176" s="8"/>
      <c r="B176" s="8"/>
      <c r="C176" s="41"/>
      <c r="D176" s="19"/>
      <c r="H176" s="57"/>
      <c r="I176" s="8"/>
    </row>
    <row r="177" spans="1:9" ht="15.6" hidden="1">
      <c r="A177" s="8"/>
      <c r="B177" s="8"/>
      <c r="C177" s="41"/>
      <c r="D177" s="19"/>
      <c r="H177" s="57"/>
      <c r="I177" s="8"/>
    </row>
    <row r="178" spans="1:9" ht="15.6" hidden="1">
      <c r="A178" s="8"/>
      <c r="B178" s="8"/>
      <c r="C178" s="41"/>
      <c r="D178" s="19"/>
      <c r="H178" s="57"/>
      <c r="I178" s="8"/>
    </row>
    <row r="179" spans="1:9" ht="15.6" hidden="1">
      <c r="A179" s="8"/>
      <c r="B179" s="8"/>
      <c r="C179" s="41"/>
      <c r="D179" s="19"/>
      <c r="H179" s="57"/>
      <c r="I179" s="8"/>
    </row>
    <row r="180" spans="1:9" ht="15.6" hidden="1">
      <c r="A180" s="8"/>
      <c r="B180" s="8"/>
      <c r="C180" s="41"/>
      <c r="D180" s="19"/>
      <c r="H180" s="57"/>
      <c r="I180" s="8"/>
    </row>
    <row r="181" spans="1:9" ht="15.6" hidden="1">
      <c r="A181" s="8"/>
      <c r="B181" s="8"/>
      <c r="C181" s="41"/>
      <c r="D181" s="19"/>
      <c r="H181" s="57"/>
      <c r="I181" s="8"/>
    </row>
    <row r="182" spans="1:9" ht="15.6" hidden="1">
      <c r="A182" s="8"/>
      <c r="B182" s="8"/>
      <c r="C182" s="41"/>
      <c r="D182" s="19"/>
      <c r="H182" s="57"/>
      <c r="I182" s="8"/>
    </row>
    <row r="183" spans="1:9" ht="16.2" hidden="1">
      <c r="A183" s="53" t="s">
        <v>54</v>
      </c>
      <c r="B183" s="8"/>
      <c r="C183" s="41"/>
      <c r="D183" s="19">
        <f>SUM(D173:D182)</f>
        <v>0</v>
      </c>
      <c r="H183" s="57"/>
      <c r="I183" s="8"/>
    </row>
    <row r="184" spans="1:9" ht="15.6" hidden="1">
      <c r="A184" s="8"/>
      <c r="B184" s="8"/>
      <c r="C184" s="41"/>
      <c r="D184" s="19"/>
      <c r="H184" s="57"/>
      <c r="I184" s="8"/>
    </row>
    <row r="185" spans="1:9" ht="15.6" hidden="1">
      <c r="A185" s="44" t="s">
        <v>55</v>
      </c>
      <c r="B185" s="8"/>
      <c r="C185" s="41"/>
      <c r="D185" s="19"/>
      <c r="H185" s="57"/>
      <c r="I185" s="8"/>
    </row>
    <row r="186" spans="1:9" ht="15.6" hidden="1">
      <c r="A186" s="8"/>
      <c r="B186" s="8"/>
      <c r="C186" s="41"/>
      <c r="D186" s="19"/>
      <c r="H186" s="57"/>
      <c r="I186" s="8"/>
    </row>
    <row r="187" spans="1:9" ht="15.6" hidden="1">
      <c r="A187" s="8"/>
      <c r="B187" s="8"/>
      <c r="C187" s="41"/>
      <c r="D187" s="19"/>
      <c r="H187" s="57"/>
      <c r="I187" s="8"/>
    </row>
    <row r="188" spans="1:9" ht="15.6" hidden="1">
      <c r="A188" s="8"/>
      <c r="B188" s="8"/>
      <c r="C188" s="41"/>
      <c r="D188" s="19"/>
      <c r="H188" s="57"/>
      <c r="I188" s="8"/>
    </row>
    <row r="189" spans="1:9" ht="15.6" hidden="1">
      <c r="A189" s="8"/>
      <c r="B189" s="8"/>
      <c r="C189" s="41"/>
      <c r="D189" s="19"/>
      <c r="H189" s="57"/>
      <c r="I189" s="8"/>
    </row>
    <row r="190" spans="1:9" ht="16.2" hidden="1">
      <c r="A190" s="53" t="s">
        <v>56</v>
      </c>
      <c r="B190" s="8"/>
      <c r="C190" s="41"/>
      <c r="D190" s="19">
        <f>SUM(D186:D189)</f>
        <v>0</v>
      </c>
      <c r="H190" s="57"/>
      <c r="I190" s="8"/>
    </row>
    <row r="191" spans="1:9" ht="15.6" hidden="1">
      <c r="A191" s="8"/>
      <c r="B191" s="8"/>
      <c r="C191" s="41"/>
      <c r="D191" s="19"/>
      <c r="H191" s="57"/>
      <c r="I191" s="8"/>
    </row>
    <row r="192" spans="1:9" ht="15.6" hidden="1">
      <c r="A192" s="8"/>
      <c r="B192" s="8"/>
      <c r="C192" s="41"/>
      <c r="D192" s="8"/>
      <c r="H192" s="57"/>
      <c r="I192" s="8"/>
    </row>
    <row r="193" spans="1:9" ht="15.6" hidden="1">
      <c r="A193" s="31" t="s">
        <v>57</v>
      </c>
      <c r="B193" s="8"/>
      <c r="C193" s="41"/>
      <c r="D193" s="8"/>
      <c r="H193" s="57"/>
      <c r="I193" s="8"/>
    </row>
    <row r="194" spans="1:9" ht="15.6" hidden="1">
      <c r="A194" s="31" t="s">
        <v>58</v>
      </c>
      <c r="B194" s="8"/>
      <c r="C194" s="41"/>
      <c r="D194" s="8"/>
      <c r="H194" s="57"/>
      <c r="I194" s="8"/>
    </row>
    <row r="195" spans="1:9" ht="15.6" hidden="1">
      <c r="A195" s="8"/>
      <c r="B195" s="8"/>
      <c r="C195" s="41"/>
      <c r="D195" s="54"/>
      <c r="H195" s="68"/>
      <c r="I195" s="8"/>
    </row>
    <row r="196" spans="1:9" ht="15.6">
      <c r="A196" s="8"/>
      <c r="B196" s="8"/>
      <c r="C196" s="41"/>
      <c r="D196" s="54"/>
      <c r="H196" s="68"/>
      <c r="I196" s="8"/>
    </row>
    <row r="197" spans="1:9" ht="15.6">
      <c r="A197" s="8"/>
      <c r="B197" s="8"/>
      <c r="C197" s="41"/>
      <c r="D197" s="54"/>
      <c r="H197" s="68"/>
      <c r="I197" s="8"/>
    </row>
    <row r="198" spans="1:9" ht="20.399999999999999">
      <c r="A198" s="64"/>
      <c r="B198" s="8"/>
      <c r="C198" s="41"/>
      <c r="D198" s="54"/>
      <c r="H198" s="68"/>
      <c r="I198" s="8"/>
    </row>
    <row r="199" spans="1:9" ht="15.6">
      <c r="A199" s="50"/>
      <c r="B199" s="8"/>
      <c r="C199" s="41"/>
      <c r="D199" s="54"/>
      <c r="H199" s="68"/>
      <c r="I199" s="8"/>
    </row>
    <row r="200" spans="1:9" ht="15.6">
      <c r="A200" s="50"/>
      <c r="B200" s="8"/>
      <c r="C200" s="41"/>
      <c r="D200" s="54"/>
      <c r="H200" s="68"/>
      <c r="I200" s="8"/>
    </row>
    <row r="201" spans="1:9" ht="15.6">
      <c r="A201" s="50"/>
      <c r="B201" s="8"/>
      <c r="C201" s="41"/>
      <c r="D201" s="54"/>
      <c r="H201" s="68"/>
      <c r="I201" s="8"/>
    </row>
    <row r="202" spans="1:9">
      <c r="D202" s="7"/>
      <c r="H202" s="69"/>
    </row>
    <row r="203" spans="1:9">
      <c r="D203" s="7"/>
      <c r="H203" s="69"/>
    </row>
    <row r="204" spans="1:9">
      <c r="A204" s="6"/>
      <c r="D204" s="7"/>
      <c r="H204" s="69"/>
    </row>
    <row r="205" spans="1:9">
      <c r="D205" s="7"/>
      <c r="H205" s="69"/>
    </row>
    <row r="206" spans="1:9">
      <c r="A206" s="5"/>
      <c r="D206" s="7"/>
      <c r="H206" s="69"/>
    </row>
    <row r="207" spans="1:9">
      <c r="D207" s="7"/>
      <c r="H207" s="69"/>
    </row>
    <row r="208" spans="1:9">
      <c r="A208" s="6"/>
      <c r="D208" s="7"/>
      <c r="H208" s="69"/>
    </row>
    <row r="209" spans="1:8">
      <c r="A209" s="6"/>
      <c r="D209" s="7"/>
      <c r="H209" s="69"/>
    </row>
    <row r="210" spans="1:8">
      <c r="D210" s="7"/>
      <c r="H210" s="69"/>
    </row>
    <row r="211" spans="1:8">
      <c r="D211" s="7"/>
      <c r="H211" s="69"/>
    </row>
    <row r="212" spans="1:8">
      <c r="D212" s="7"/>
      <c r="H212" s="69"/>
    </row>
    <row r="213" spans="1:8">
      <c r="D213" s="7"/>
      <c r="H213" s="69"/>
    </row>
    <row r="214" spans="1:8">
      <c r="D214" s="7"/>
      <c r="H214" s="69"/>
    </row>
    <row r="215" spans="1:8">
      <c r="D215" s="7"/>
      <c r="H215" s="69"/>
    </row>
    <row r="216" spans="1:8">
      <c r="D216" s="7"/>
      <c r="H216" s="69"/>
    </row>
    <row r="217" spans="1:8">
      <c r="D217" s="7"/>
      <c r="H217" s="69"/>
    </row>
    <row r="218" spans="1:8">
      <c r="D218" s="7"/>
      <c r="H218" s="69"/>
    </row>
    <row r="219" spans="1:8">
      <c r="C219" s="1"/>
      <c r="D219" s="7"/>
      <c r="H219" s="69"/>
    </row>
    <row r="220" spans="1:8">
      <c r="C220" s="1"/>
      <c r="D220" s="7"/>
      <c r="H220" s="69"/>
    </row>
    <row r="221" spans="1:8">
      <c r="C221" s="1"/>
      <c r="D221" s="7"/>
      <c r="H221" s="69"/>
    </row>
    <row r="222" spans="1:8">
      <c r="C222" s="1"/>
      <c r="D222" s="7"/>
      <c r="H222" s="69"/>
    </row>
    <row r="223" spans="1:8">
      <c r="C223" s="1"/>
      <c r="D223" s="7"/>
      <c r="H223" s="69"/>
    </row>
    <row r="224" spans="1:8">
      <c r="C224" s="1"/>
      <c r="D224" s="7"/>
      <c r="H224" s="69"/>
    </row>
    <row r="225" spans="3:8">
      <c r="C225" s="1"/>
      <c r="D225" s="7"/>
      <c r="H225" s="69"/>
    </row>
    <row r="226" spans="3:8">
      <c r="C226" s="1"/>
      <c r="D226" s="7"/>
      <c r="H226" s="69"/>
    </row>
    <row r="227" spans="3:8">
      <c r="C227" s="1"/>
      <c r="D227" s="7"/>
      <c r="H227" s="69"/>
    </row>
    <row r="228" spans="3:8">
      <c r="C228" s="1"/>
      <c r="D228" s="7"/>
      <c r="H228" s="69"/>
    </row>
    <row r="229" spans="3:8">
      <c r="C229" s="1"/>
      <c r="D229" s="7"/>
      <c r="H229" s="69"/>
    </row>
    <row r="230" spans="3:8">
      <c r="C230" s="1"/>
      <c r="D230" s="7"/>
      <c r="H230" s="69"/>
    </row>
    <row r="231" spans="3:8">
      <c r="C231" s="1"/>
      <c r="D231" s="7"/>
      <c r="H231" s="69"/>
    </row>
    <row r="232" spans="3:8">
      <c r="C232" s="1"/>
      <c r="D232" s="7"/>
      <c r="H232" s="69"/>
    </row>
    <row r="233" spans="3:8">
      <c r="C233" s="1"/>
      <c r="D233" s="7"/>
      <c r="H233" s="69"/>
    </row>
    <row r="234" spans="3:8">
      <c r="C234" s="1"/>
      <c r="D234" s="7"/>
      <c r="H234" s="69"/>
    </row>
    <row r="235" spans="3:8">
      <c r="C235" s="1"/>
      <c r="D235" s="7"/>
      <c r="H235" s="69"/>
    </row>
    <row r="236" spans="3:8">
      <c r="C236" s="1"/>
      <c r="D236" s="7"/>
      <c r="H236" s="69"/>
    </row>
    <row r="237" spans="3:8">
      <c r="C237" s="1"/>
      <c r="D237" s="7"/>
      <c r="H237" s="69"/>
    </row>
    <row r="238" spans="3:8">
      <c r="C238" s="1"/>
      <c r="D238" s="7"/>
      <c r="H238" s="69"/>
    </row>
    <row r="239" spans="3:8">
      <c r="C239" s="1"/>
      <c r="D239" s="7"/>
      <c r="H239" s="69"/>
    </row>
    <row r="240" spans="3:8">
      <c r="C240" s="1"/>
      <c r="D240" s="7"/>
      <c r="H240" s="69"/>
    </row>
    <row r="241" spans="3:8">
      <c r="C241" s="1"/>
      <c r="D241" s="7"/>
      <c r="H241" s="69"/>
    </row>
    <row r="242" spans="3:8">
      <c r="C242" s="1"/>
      <c r="D242" s="7"/>
      <c r="H242" s="69"/>
    </row>
    <row r="243" spans="3:8">
      <c r="C243" s="1"/>
      <c r="D243" s="7"/>
      <c r="H243" s="69"/>
    </row>
    <row r="244" spans="3:8">
      <c r="C244" s="1"/>
      <c r="D244" s="7"/>
      <c r="H244" s="69"/>
    </row>
    <row r="245" spans="3:8">
      <c r="C245" s="1"/>
      <c r="D245" s="7"/>
      <c r="H245" s="69"/>
    </row>
    <row r="246" spans="3:8">
      <c r="C246" s="1"/>
      <c r="D246" s="7"/>
      <c r="H246" s="69"/>
    </row>
    <row r="247" spans="3:8">
      <c r="C247" s="1"/>
      <c r="D247" s="7"/>
      <c r="H247" s="69"/>
    </row>
    <row r="248" spans="3:8">
      <c r="C248" s="1"/>
      <c r="D248" s="7"/>
      <c r="H248" s="69"/>
    </row>
    <row r="249" spans="3:8">
      <c r="C249" s="1"/>
      <c r="D249" s="7"/>
      <c r="H249" s="69"/>
    </row>
    <row r="250" spans="3:8">
      <c r="C250" s="1"/>
      <c r="D250" s="7"/>
      <c r="H250" s="69"/>
    </row>
    <row r="251" spans="3:8">
      <c r="C251" s="1"/>
      <c r="D251" s="7"/>
      <c r="H251" s="69"/>
    </row>
    <row r="252" spans="3:8">
      <c r="C252" s="1"/>
      <c r="D252" s="7"/>
      <c r="H252" s="69"/>
    </row>
    <row r="253" spans="3:8">
      <c r="C253" s="1"/>
      <c r="D253" s="7"/>
      <c r="H253" s="69"/>
    </row>
    <row r="254" spans="3:8">
      <c r="C254" s="1"/>
      <c r="D254" s="7"/>
      <c r="H254" s="69"/>
    </row>
    <row r="255" spans="3:8">
      <c r="C255" s="1"/>
      <c r="D255" s="7"/>
      <c r="H255" s="69"/>
    </row>
    <row r="256" spans="3:8">
      <c r="C256" s="1"/>
      <c r="D256" s="7"/>
      <c r="H256" s="69"/>
    </row>
    <row r="257" spans="3:8">
      <c r="C257" s="1"/>
      <c r="D257" s="7"/>
      <c r="H257" s="69"/>
    </row>
    <row r="258" spans="3:8">
      <c r="C258" s="1"/>
      <c r="D258" s="7"/>
      <c r="H258" s="69"/>
    </row>
    <row r="259" spans="3:8">
      <c r="C259" s="1"/>
      <c r="D259" s="7"/>
      <c r="H259" s="69"/>
    </row>
    <row r="260" spans="3:8">
      <c r="C260" s="1"/>
      <c r="D260" s="7"/>
      <c r="H260" s="69"/>
    </row>
    <row r="261" spans="3:8">
      <c r="C261" s="1"/>
      <c r="D261" s="7"/>
      <c r="H261" s="69"/>
    </row>
    <row r="262" spans="3:8">
      <c r="C262" s="1"/>
      <c r="D262" s="7"/>
      <c r="H262" s="69"/>
    </row>
    <row r="263" spans="3:8">
      <c r="C263" s="1"/>
      <c r="D263" s="7"/>
      <c r="H263" s="69"/>
    </row>
    <row r="264" spans="3:8">
      <c r="C264" s="1"/>
      <c r="D264" s="7"/>
      <c r="H264" s="69"/>
    </row>
    <row r="265" spans="3:8">
      <c r="C265" s="1"/>
      <c r="D265" s="7"/>
      <c r="H265" s="69"/>
    </row>
    <row r="266" spans="3:8">
      <c r="C266" s="1"/>
      <c r="D266" s="7"/>
      <c r="H266" s="69"/>
    </row>
    <row r="267" spans="3:8">
      <c r="C267" s="1"/>
      <c r="D267" s="7"/>
      <c r="H267" s="69"/>
    </row>
    <row r="268" spans="3:8">
      <c r="C268" s="1"/>
      <c r="D268" s="7"/>
      <c r="H268" s="69"/>
    </row>
    <row r="269" spans="3:8">
      <c r="C269" s="1"/>
      <c r="D269" s="7"/>
      <c r="H269" s="69"/>
    </row>
    <row r="270" spans="3:8">
      <c r="C270" s="1"/>
      <c r="D270" s="7"/>
      <c r="H270" s="69"/>
    </row>
    <row r="271" spans="3:8">
      <c r="C271" s="1"/>
      <c r="D271" s="7"/>
      <c r="H271" s="69"/>
    </row>
    <row r="272" spans="3:8">
      <c r="C272" s="1"/>
      <c r="D272" s="7"/>
      <c r="H272" s="69"/>
    </row>
    <row r="273" spans="3:8">
      <c r="C273" s="1"/>
      <c r="D273" s="7"/>
      <c r="H273" s="69"/>
    </row>
    <row r="274" spans="3:8">
      <c r="C274" s="1"/>
      <c r="D274" s="7"/>
      <c r="H274" s="69"/>
    </row>
    <row r="275" spans="3:8">
      <c r="C275" s="1"/>
      <c r="D275" s="7"/>
      <c r="H275" s="69"/>
    </row>
    <row r="276" spans="3:8">
      <c r="C276" s="1"/>
      <c r="D276" s="7"/>
      <c r="H276" s="69"/>
    </row>
    <row r="277" spans="3:8">
      <c r="C277" s="1"/>
      <c r="D277" s="7"/>
      <c r="H277" s="69"/>
    </row>
    <row r="278" spans="3:8">
      <c r="C278" s="1"/>
      <c r="D278" s="7"/>
      <c r="H278" s="69"/>
    </row>
    <row r="279" spans="3:8">
      <c r="C279" s="1"/>
      <c r="D279" s="7"/>
      <c r="H279" s="69"/>
    </row>
    <row r="280" spans="3:8">
      <c r="C280" s="1"/>
      <c r="D280" s="7"/>
      <c r="H280" s="69"/>
    </row>
    <row r="281" spans="3:8">
      <c r="C281" s="1"/>
      <c r="D281" s="7"/>
      <c r="H281" s="69"/>
    </row>
    <row r="282" spans="3:8">
      <c r="C282" s="1"/>
      <c r="D282" s="7"/>
      <c r="H282" s="69"/>
    </row>
    <row r="283" spans="3:8">
      <c r="C283" s="1"/>
      <c r="D283" s="7"/>
      <c r="H283" s="69"/>
    </row>
    <row r="284" spans="3:8">
      <c r="C284" s="1"/>
      <c r="D284" s="7"/>
      <c r="H284" s="69"/>
    </row>
    <row r="285" spans="3:8">
      <c r="C285" s="1"/>
      <c r="D285" s="7"/>
      <c r="H285" s="69"/>
    </row>
    <row r="286" spans="3:8">
      <c r="C286" s="1"/>
      <c r="D286" s="7"/>
      <c r="H286" s="69"/>
    </row>
    <row r="287" spans="3:8">
      <c r="C287" s="1"/>
      <c r="D287" s="7"/>
      <c r="H287" s="69"/>
    </row>
    <row r="288" spans="3:8">
      <c r="C288" s="1"/>
      <c r="D288" s="7"/>
      <c r="H288" s="69"/>
    </row>
    <row r="289" spans="3:8">
      <c r="C289" s="1"/>
      <c r="D289" s="7"/>
      <c r="H289" s="69"/>
    </row>
    <row r="290" spans="3:8">
      <c r="C290" s="1"/>
      <c r="D290" s="7"/>
      <c r="H290" s="69"/>
    </row>
    <row r="291" spans="3:8">
      <c r="C291" s="1"/>
      <c r="D291" s="7"/>
      <c r="H291" s="69"/>
    </row>
    <row r="292" spans="3:8">
      <c r="C292" s="1"/>
      <c r="D292" s="7"/>
      <c r="H292" s="69"/>
    </row>
    <row r="293" spans="3:8">
      <c r="C293" s="1"/>
      <c r="D293" s="7"/>
      <c r="H293" s="69"/>
    </row>
    <row r="294" spans="3:8">
      <c r="C294" s="1"/>
      <c r="D294" s="7"/>
      <c r="H294" s="69"/>
    </row>
    <row r="295" spans="3:8">
      <c r="C295" s="1"/>
      <c r="D295" s="7"/>
      <c r="H295" s="69"/>
    </row>
    <row r="296" spans="3:8">
      <c r="C296" s="1"/>
      <c r="D296" s="7"/>
      <c r="H296" s="69"/>
    </row>
    <row r="297" spans="3:8">
      <c r="C297" s="1"/>
      <c r="D297" s="7"/>
      <c r="H297" s="69"/>
    </row>
    <row r="298" spans="3:8">
      <c r="C298" s="1"/>
      <c r="D298" s="7"/>
      <c r="H298" s="69"/>
    </row>
    <row r="299" spans="3:8">
      <c r="C299" s="1"/>
      <c r="D299" s="7"/>
      <c r="H299" s="69"/>
    </row>
    <row r="300" spans="3:8">
      <c r="C300" s="1"/>
      <c r="D300" s="7"/>
      <c r="H300" s="69"/>
    </row>
    <row r="301" spans="3:8">
      <c r="C301" s="1"/>
      <c r="D301" s="7"/>
      <c r="H301" s="69"/>
    </row>
    <row r="302" spans="3:8">
      <c r="C302" s="1"/>
      <c r="D302" s="7"/>
      <c r="H302" s="69"/>
    </row>
    <row r="303" spans="3:8">
      <c r="C303" s="1"/>
      <c r="D303" s="7"/>
      <c r="H303" s="69"/>
    </row>
    <row r="304" spans="3:8">
      <c r="C304" s="1"/>
      <c r="D304" s="7"/>
      <c r="H304" s="69"/>
    </row>
    <row r="305" spans="3:8">
      <c r="C305" s="1"/>
      <c r="D305" s="7"/>
      <c r="H305" s="69"/>
    </row>
    <row r="306" spans="3:8">
      <c r="C306" s="1"/>
      <c r="D306" s="7"/>
      <c r="H306" s="69"/>
    </row>
    <row r="307" spans="3:8">
      <c r="C307" s="1"/>
      <c r="D307" s="7"/>
      <c r="H307" s="69"/>
    </row>
    <row r="308" spans="3:8">
      <c r="C308" s="1"/>
      <c r="D308" s="7"/>
      <c r="H308" s="69"/>
    </row>
    <row r="309" spans="3:8">
      <c r="C309" s="1"/>
      <c r="D309" s="7"/>
      <c r="H309" s="69"/>
    </row>
    <row r="310" spans="3:8">
      <c r="C310" s="1"/>
      <c r="D310" s="7"/>
      <c r="H310" s="69"/>
    </row>
    <row r="311" spans="3:8">
      <c r="C311" s="1"/>
      <c r="D311" s="7"/>
      <c r="H311" s="69"/>
    </row>
    <row r="312" spans="3:8">
      <c r="C312" s="1"/>
      <c r="D312" s="7"/>
      <c r="H312" s="69"/>
    </row>
    <row r="313" spans="3:8">
      <c r="C313" s="1"/>
      <c r="D313" s="7"/>
      <c r="H313" s="69"/>
    </row>
    <row r="314" spans="3:8">
      <c r="C314" s="1"/>
      <c r="D314" s="7"/>
      <c r="H314" s="69"/>
    </row>
    <row r="315" spans="3:8">
      <c r="C315" s="1"/>
      <c r="D315" s="7"/>
      <c r="H315" s="69"/>
    </row>
    <row r="316" spans="3:8">
      <c r="C316" s="1"/>
      <c r="D316" s="7"/>
      <c r="H316" s="69"/>
    </row>
    <row r="317" spans="3:8">
      <c r="C317" s="1"/>
      <c r="D317" s="7"/>
      <c r="H317" s="69"/>
    </row>
    <row r="318" spans="3:8">
      <c r="C318" s="1"/>
      <c r="D318" s="7"/>
      <c r="H318" s="69"/>
    </row>
    <row r="319" spans="3:8">
      <c r="C319" s="1"/>
      <c r="D319" s="7"/>
      <c r="H319" s="69"/>
    </row>
    <row r="320" spans="3:8">
      <c r="C320" s="1"/>
      <c r="D320" s="7"/>
      <c r="H320" s="69"/>
    </row>
    <row r="321" spans="3:8">
      <c r="C321" s="1"/>
      <c r="D321" s="7"/>
      <c r="H321" s="69"/>
    </row>
  </sheetData>
  <pageMargins left="0.4" right="0.4" top="0.4" bottom="0.4" header="0" footer="0"/>
  <pageSetup scale="5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3549F-DC16-44D0-9222-1C2D59C084AA}">
  <sheetPr>
    <pageSetUpPr fitToPage="1"/>
  </sheetPr>
  <dimension ref="A1:O289"/>
  <sheetViews>
    <sheetView tabSelected="1" topLeftCell="A33" zoomScaleNormal="100" workbookViewId="0">
      <selection activeCell="C7" sqref="C7"/>
    </sheetView>
  </sheetViews>
  <sheetFormatPr defaultColWidth="8.88671875" defaultRowHeight="13.2" outlineLevelRow="2" outlineLevelCol="1"/>
  <cols>
    <col min="1" max="1" width="98.33203125" style="1" customWidth="1"/>
    <col min="2" max="2" width="2.109375" style="1" customWidth="1"/>
    <col min="3" max="3" width="22.88671875" style="2" customWidth="1"/>
    <col min="4" max="4" width="19.88671875" style="1" bestFit="1" customWidth="1"/>
    <col min="5" max="5" width="27.5546875" style="1" bestFit="1" customWidth="1"/>
    <col min="6" max="6" width="13.44140625" style="1" hidden="1" customWidth="1"/>
    <col min="7" max="7" width="16.33203125" style="1" hidden="1" customWidth="1"/>
    <col min="8" max="8" width="26.88671875" style="59" bestFit="1" customWidth="1"/>
    <col min="9" max="9" width="12.5546875" style="1" hidden="1" customWidth="1" outlineLevel="1"/>
    <col min="10" max="10" width="8.88671875" style="1" hidden="1" customWidth="1" outlineLevel="1"/>
    <col min="11" max="11" width="11.109375" style="1" hidden="1" customWidth="1" outlineLevel="1"/>
    <col min="12" max="12" width="14.109375" style="1" hidden="1" customWidth="1" outlineLevel="1"/>
    <col min="13" max="13" width="8.88671875" style="1" hidden="1" customWidth="1" outlineLevel="1"/>
    <col min="14" max="14" width="9.88671875" style="1" bestFit="1" customWidth="1" collapsed="1"/>
    <col min="15" max="15" width="9.6640625" style="1" bestFit="1" customWidth="1"/>
    <col min="16" max="16384" width="8.88671875" style="1"/>
  </cols>
  <sheetData>
    <row r="1" spans="1:12" ht="15.6" hidden="1" outlineLevel="1">
      <c r="A1" s="42">
        <v>345000</v>
      </c>
    </row>
    <row r="2" spans="1:12" ht="24.6" collapsed="1">
      <c r="A2" s="76" t="s">
        <v>73</v>
      </c>
      <c r="H2" s="1"/>
    </row>
    <row r="3" spans="1:12" ht="13.8" thickBot="1">
      <c r="E3" s="70"/>
      <c r="H3" s="1"/>
    </row>
    <row r="4" spans="1:12">
      <c r="A4" s="77"/>
      <c r="B4" s="78"/>
      <c r="C4" s="79" t="s">
        <v>0</v>
      </c>
      <c r="D4" s="79" t="s">
        <v>1</v>
      </c>
      <c r="E4" s="80" t="s">
        <v>2</v>
      </c>
      <c r="H4" s="1"/>
    </row>
    <row r="5" spans="1:12">
      <c r="A5" s="81"/>
      <c r="B5" s="82"/>
      <c r="C5" s="82"/>
      <c r="D5" s="82"/>
      <c r="E5" s="83"/>
      <c r="H5" s="1"/>
    </row>
    <row r="6" spans="1:12" outlineLevel="1">
      <c r="A6" s="84" t="s">
        <v>3</v>
      </c>
      <c r="B6" s="82"/>
      <c r="C6" s="93">
        <v>54804744</v>
      </c>
      <c r="D6" s="93">
        <v>57481059</v>
      </c>
      <c r="E6" s="94">
        <f>C6+D6</f>
        <v>112285803</v>
      </c>
      <c r="H6" s="66" t="str">
        <f>IF(E6=C36,"","ERROR")</f>
        <v/>
      </c>
    </row>
    <row r="7" spans="1:12" outlineLevel="1">
      <c r="A7" s="81"/>
      <c r="B7" s="82"/>
      <c r="C7" s="95"/>
      <c r="D7" s="95"/>
      <c r="E7" s="96"/>
      <c r="H7" s="1"/>
    </row>
    <row r="8" spans="1:12" outlineLevel="1">
      <c r="A8" s="84" t="s">
        <v>4</v>
      </c>
      <c r="B8" s="82"/>
      <c r="C8" s="101"/>
      <c r="D8" s="101"/>
      <c r="E8" s="102"/>
      <c r="H8" s="1"/>
    </row>
    <row r="9" spans="1:12" outlineLevel="1">
      <c r="A9" s="85" t="s">
        <v>5</v>
      </c>
      <c r="B9" s="82"/>
      <c r="C9" s="103">
        <f>D72</f>
        <v>0</v>
      </c>
      <c r="D9" s="103">
        <f>E72</f>
        <v>0</v>
      </c>
      <c r="E9" s="104">
        <f t="shared" ref="E9:E12" si="0">C9+D9</f>
        <v>0</v>
      </c>
      <c r="H9" s="1"/>
    </row>
    <row r="10" spans="1:12" outlineLevel="1">
      <c r="A10" s="86" t="s">
        <v>6</v>
      </c>
      <c r="B10" s="82"/>
      <c r="C10" s="103">
        <f>D79</f>
        <v>0</v>
      </c>
      <c r="D10" s="103">
        <f>E79</f>
        <v>0</v>
      </c>
      <c r="E10" s="104">
        <f t="shared" si="0"/>
        <v>0</v>
      </c>
      <c r="H10" s="1"/>
    </row>
    <row r="11" spans="1:12" outlineLevel="1">
      <c r="A11" s="85" t="s">
        <v>7</v>
      </c>
      <c r="B11" s="82"/>
      <c r="C11" s="103">
        <f>D83</f>
        <v>0</v>
      </c>
      <c r="D11" s="103">
        <f>E83</f>
        <v>0</v>
      </c>
      <c r="E11" s="104">
        <f t="shared" si="0"/>
        <v>0</v>
      </c>
      <c r="H11" s="1"/>
    </row>
    <row r="12" spans="1:12" outlineLevel="1">
      <c r="A12" s="87" t="s">
        <v>8</v>
      </c>
      <c r="B12" s="82"/>
      <c r="C12" s="103">
        <f>D88</f>
        <v>0</v>
      </c>
      <c r="D12" s="103">
        <f>E88</f>
        <v>0</v>
      </c>
      <c r="E12" s="104">
        <f t="shared" si="0"/>
        <v>0</v>
      </c>
      <c r="H12" s="1"/>
    </row>
    <row r="13" spans="1:12" outlineLevel="1">
      <c r="A13" s="85" t="s">
        <v>9</v>
      </c>
      <c r="B13" s="82"/>
      <c r="C13" s="103">
        <f>D92</f>
        <v>0</v>
      </c>
      <c r="D13" s="103">
        <f>E92</f>
        <v>0</v>
      </c>
      <c r="E13" s="104">
        <f>C13+D13</f>
        <v>0</v>
      </c>
      <c r="H13" s="1"/>
    </row>
    <row r="14" spans="1:12" outlineLevel="1">
      <c r="A14" s="85" t="s">
        <v>10</v>
      </c>
      <c r="B14" s="82"/>
      <c r="C14" s="103">
        <f>D97</f>
        <v>0</v>
      </c>
      <c r="D14" s="103">
        <f>E97</f>
        <v>0</v>
      </c>
      <c r="E14" s="104">
        <f>C14+D14</f>
        <v>0</v>
      </c>
      <c r="H14" s="1"/>
    </row>
    <row r="15" spans="1:12" outlineLevel="1">
      <c r="A15" s="88" t="s">
        <v>11</v>
      </c>
      <c r="B15" s="82"/>
      <c r="C15" s="105">
        <f>SUM(C9:C14)</f>
        <v>0</v>
      </c>
      <c r="D15" s="105">
        <f>SUM(D9:D14)</f>
        <v>0</v>
      </c>
      <c r="E15" s="106">
        <f>SUM(E9:E14)</f>
        <v>0</v>
      </c>
      <c r="H15" s="1"/>
    </row>
    <row r="16" spans="1:12" outlineLevel="1">
      <c r="A16" s="81"/>
      <c r="B16" s="82"/>
      <c r="C16" s="95"/>
      <c r="D16" s="95"/>
      <c r="E16" s="96"/>
      <c r="H16" s="1"/>
      <c r="L16" s="110">
        <v>3601146</v>
      </c>
    </row>
    <row r="17" spans="1:13" ht="13.8" thickBot="1">
      <c r="A17" s="84" t="s">
        <v>12</v>
      </c>
      <c r="B17" s="82"/>
      <c r="C17" s="99">
        <f>C6+C15</f>
        <v>54804744</v>
      </c>
      <c r="D17" s="99">
        <f>D6+D15</f>
        <v>57481059</v>
      </c>
      <c r="E17" s="100">
        <f t="shared" ref="E17" si="1">C17+D17</f>
        <v>112285803</v>
      </c>
      <c r="H17" s="66" t="str">
        <f>IF(E17=E36,"","ERROR")</f>
        <v/>
      </c>
    </row>
    <row r="18" spans="1:13" ht="13.8" thickTop="1">
      <c r="A18" s="81"/>
      <c r="B18" s="82"/>
      <c r="C18" s="95"/>
      <c r="D18" s="95"/>
      <c r="E18" s="96"/>
      <c r="H18" s="1"/>
      <c r="L18" s="70">
        <f>ROUND($D$19*(M18)-$L$16,0)</f>
        <v>-1691269</v>
      </c>
      <c r="M18" s="126">
        <v>3.5000000000000003E-2</v>
      </c>
    </row>
    <row r="19" spans="1:13">
      <c r="A19" s="81" t="s">
        <v>74</v>
      </c>
      <c r="B19" s="82"/>
      <c r="C19" s="97">
        <v>51979447</v>
      </c>
      <c r="D19" s="97">
        <v>54567908</v>
      </c>
      <c r="E19" s="98">
        <v>106547355</v>
      </c>
      <c r="H19" s="4"/>
      <c r="L19" s="70">
        <f t="shared" ref="L19:L21" si="2">ROUND($D$19*(M19)-$L$16,0)</f>
        <v>-1418430</v>
      </c>
      <c r="M19" s="127">
        <f>M18+0.005</f>
        <v>0.04</v>
      </c>
    </row>
    <row r="20" spans="1:13">
      <c r="A20" s="84" t="s">
        <v>13</v>
      </c>
      <c r="B20" s="82"/>
      <c r="C20" s="93">
        <f>C17-C19</f>
        <v>2825297</v>
      </c>
      <c r="D20" s="93">
        <f t="shared" ref="D20" si="3">D17-D19</f>
        <v>2913151</v>
      </c>
      <c r="E20" s="94">
        <f>C20+D20</f>
        <v>5738448</v>
      </c>
      <c r="H20" s="70"/>
      <c r="L20" s="70">
        <f t="shared" si="2"/>
        <v>-1145590</v>
      </c>
      <c r="M20" s="127">
        <f t="shared" ref="M20:M21" si="4">M19+0.005</f>
        <v>4.4999999999999998E-2</v>
      </c>
    </row>
    <row r="21" spans="1:13">
      <c r="A21" s="81"/>
      <c r="B21" s="82"/>
      <c r="C21" s="117">
        <f>ROUND(C20/C19,4)</f>
        <v>5.4399999999999997E-2</v>
      </c>
      <c r="D21" s="117">
        <f>ROUND(D20/D19,4)</f>
        <v>5.3400000000000003E-2</v>
      </c>
      <c r="E21" s="118">
        <f>ROUND(E20/E19,4)</f>
        <v>5.3900000000000003E-2</v>
      </c>
      <c r="H21" s="125"/>
      <c r="L21" s="70">
        <f t="shared" si="2"/>
        <v>-872751</v>
      </c>
      <c r="M21" s="127">
        <f t="shared" si="4"/>
        <v>4.9999999999999996E-2</v>
      </c>
    </row>
    <row r="22" spans="1:13" outlineLevel="1">
      <c r="A22" s="84" t="s">
        <v>14</v>
      </c>
      <c r="B22" s="82"/>
      <c r="C22" s="82"/>
      <c r="D22" s="89"/>
      <c r="E22" s="83"/>
      <c r="H22" s="1"/>
    </row>
    <row r="23" spans="1:13" outlineLevel="1">
      <c r="A23" s="85" t="s">
        <v>5</v>
      </c>
      <c r="B23" s="82"/>
      <c r="C23" s="97">
        <f>D111</f>
        <v>0</v>
      </c>
      <c r="D23" s="97">
        <f>E111</f>
        <v>0</v>
      </c>
      <c r="E23" s="104">
        <f>D111+E111</f>
        <v>0</v>
      </c>
      <c r="H23" s="1"/>
    </row>
    <row r="24" spans="1:13" outlineLevel="1">
      <c r="A24" s="86" t="s">
        <v>6</v>
      </c>
      <c r="B24" s="82"/>
      <c r="C24" s="97">
        <f>D115</f>
        <v>0</v>
      </c>
      <c r="D24" s="97">
        <f>E115</f>
        <v>0</v>
      </c>
      <c r="E24" s="104">
        <f>D115+E115</f>
        <v>0</v>
      </c>
      <c r="H24" s="1"/>
    </row>
    <row r="25" spans="1:13" outlineLevel="1">
      <c r="A25" s="85" t="s">
        <v>7</v>
      </c>
      <c r="B25" s="82"/>
      <c r="C25" s="97">
        <f>D119</f>
        <v>0</v>
      </c>
      <c r="D25" s="97">
        <f>E119</f>
        <v>0</v>
      </c>
      <c r="E25" s="104">
        <f>D119+E119</f>
        <v>0</v>
      </c>
      <c r="H25" s="1"/>
    </row>
    <row r="26" spans="1:13" outlineLevel="1">
      <c r="A26" s="87" t="s">
        <v>8</v>
      </c>
      <c r="B26" s="82"/>
      <c r="C26" s="97">
        <f>D123</f>
        <v>0</v>
      </c>
      <c r="D26" s="97">
        <f>E123</f>
        <v>0</v>
      </c>
      <c r="E26" s="104">
        <f>D123+E123</f>
        <v>0</v>
      </c>
      <c r="H26" s="1"/>
    </row>
    <row r="27" spans="1:13" outlineLevel="1">
      <c r="A27" s="85" t="s">
        <v>9</v>
      </c>
      <c r="B27" s="82"/>
      <c r="C27" s="97">
        <f>D127</f>
        <v>0</v>
      </c>
      <c r="D27" s="97">
        <f>E127</f>
        <v>0</v>
      </c>
      <c r="E27" s="104">
        <f>D127+E127</f>
        <v>0</v>
      </c>
      <c r="H27" s="1"/>
    </row>
    <row r="28" spans="1:13" outlineLevel="1">
      <c r="A28" s="85" t="s">
        <v>10</v>
      </c>
      <c r="B28" s="82"/>
      <c r="C28" s="97">
        <f>D131</f>
        <v>0</v>
      </c>
      <c r="D28" s="97">
        <f>E131</f>
        <v>0</v>
      </c>
      <c r="E28" s="104">
        <f>D131+E131</f>
        <v>0</v>
      </c>
      <c r="H28" s="1"/>
    </row>
    <row r="29" spans="1:13" outlineLevel="1">
      <c r="A29" s="88" t="s">
        <v>15</v>
      </c>
      <c r="B29" s="82"/>
      <c r="C29" s="108">
        <f>SUM(C23:C28)</f>
        <v>0</v>
      </c>
      <c r="D29" s="108">
        <f>SUM(D23:D28)</f>
        <v>0</v>
      </c>
      <c r="E29" s="109">
        <f>SUM(E23:E28)</f>
        <v>0</v>
      </c>
      <c r="H29" s="1"/>
    </row>
    <row r="30" spans="1:13" ht="13.8" outlineLevel="1" thickBot="1">
      <c r="A30" s="90"/>
      <c r="B30" s="91"/>
      <c r="C30" s="92"/>
      <c r="D30" s="92"/>
      <c r="E30" s="107"/>
      <c r="H30" s="1"/>
    </row>
    <row r="31" spans="1:13" outlineLevel="1">
      <c r="E31" s="70"/>
      <c r="H31" s="1"/>
    </row>
    <row r="32" spans="1:13" outlineLevel="1">
      <c r="E32" s="70"/>
      <c r="H32" s="1"/>
    </row>
    <row r="33" spans="1:9" ht="15.6" outlineLevel="1">
      <c r="A33" s="8" t="s">
        <v>60</v>
      </c>
      <c r="B33" s="128"/>
      <c r="C33" s="10">
        <v>46082</v>
      </c>
      <c r="D33" s="11"/>
      <c r="E33" s="10">
        <v>46083</v>
      </c>
      <c r="F33" s="8"/>
      <c r="G33" s="8" t="s">
        <v>16</v>
      </c>
      <c r="H33" s="8"/>
    </row>
    <row r="34" spans="1:9" ht="15.6" outlineLevel="1">
      <c r="A34" s="8"/>
      <c r="B34" s="8"/>
      <c r="C34" s="12" t="s">
        <v>17</v>
      </c>
      <c r="D34" s="13"/>
      <c r="E34" s="57" t="s">
        <v>18</v>
      </c>
      <c r="F34" s="14" t="s">
        <v>19</v>
      </c>
      <c r="G34" s="8" t="s">
        <v>20</v>
      </c>
      <c r="H34" s="8"/>
    </row>
    <row r="35" spans="1:9" ht="15.6" outlineLevel="1">
      <c r="A35" s="8"/>
      <c r="B35" s="8"/>
      <c r="C35" s="17" t="s">
        <v>21</v>
      </c>
      <c r="D35" s="16" t="s">
        <v>22</v>
      </c>
      <c r="E35" s="17" t="s">
        <v>21</v>
      </c>
      <c r="F35" s="17" t="s">
        <v>23</v>
      </c>
      <c r="G35" s="15"/>
      <c r="H35" s="8"/>
    </row>
    <row r="36" spans="1:9" ht="15.6" outlineLevel="1">
      <c r="A36" s="8" t="s">
        <v>24</v>
      </c>
      <c r="B36" s="8"/>
      <c r="C36" s="71">
        <v>112285803</v>
      </c>
      <c r="D36" s="71">
        <f>D104+E104</f>
        <v>0</v>
      </c>
      <c r="E36" s="71">
        <f>C36+D36</f>
        <v>112285803</v>
      </c>
      <c r="F36" s="19">
        <f>D158</f>
        <v>0</v>
      </c>
      <c r="G36" s="19">
        <f>SUM(E36:F36)</f>
        <v>112285803</v>
      </c>
      <c r="H36" s="18"/>
      <c r="I36" s="112"/>
    </row>
    <row r="37" spans="1:9" ht="15.6" outlineLevel="1">
      <c r="A37" s="8" t="s">
        <v>25</v>
      </c>
      <c r="B37" s="8"/>
      <c r="C37" s="72">
        <v>-15644623</v>
      </c>
      <c r="D37" s="72">
        <f>-(D138+E138)</f>
        <v>0</v>
      </c>
      <c r="E37" s="72">
        <f>SUM(C37:D37)</f>
        <v>-15644623</v>
      </c>
      <c r="F37" s="20">
        <f>-D151</f>
        <v>0</v>
      </c>
      <c r="G37" s="20">
        <f>SUM(E37:F37)</f>
        <v>-15644623</v>
      </c>
      <c r="H37" s="8"/>
    </row>
    <row r="38" spans="1:9" ht="15.6" outlineLevel="1">
      <c r="A38" s="8" t="s">
        <v>26</v>
      </c>
      <c r="B38" s="8"/>
      <c r="C38" s="71">
        <f>SUM(C36:C37)</f>
        <v>96641180</v>
      </c>
      <c r="D38" s="71">
        <f>SUM(D36:D37)</f>
        <v>0</v>
      </c>
      <c r="E38" s="71">
        <f>SUM(E36:E37)</f>
        <v>96641180</v>
      </c>
      <c r="F38" s="19">
        <f>SUM(F36:F37)</f>
        <v>0</v>
      </c>
      <c r="G38" s="19">
        <f>SUM(E38:F38)</f>
        <v>96641180</v>
      </c>
      <c r="H38" s="8"/>
      <c r="I38" s="120" t="s">
        <v>71</v>
      </c>
    </row>
    <row r="39" spans="1:9" ht="15.6" outlineLevel="1">
      <c r="A39" s="8" t="s">
        <v>27</v>
      </c>
      <c r="B39" s="8"/>
      <c r="C39" s="71">
        <f>C38/0.993</f>
        <v>97322437.059415907</v>
      </c>
      <c r="D39" s="71">
        <f>D38/0.993</f>
        <v>0</v>
      </c>
      <c r="E39" s="71">
        <f>E38/0.993</f>
        <v>97322437.059415907</v>
      </c>
      <c r="F39" s="19">
        <f>F38/0.99</f>
        <v>0</v>
      </c>
      <c r="G39" s="19">
        <f>G38/0.99</f>
        <v>97617353.535353541</v>
      </c>
      <c r="H39" s="8"/>
      <c r="I39" s="3">
        <f>(E41-E42)/1000*E51+E42/1000*E50</f>
        <v>97322437.059415907</v>
      </c>
    </row>
    <row r="40" spans="1:9" ht="15.6" outlineLevel="1">
      <c r="A40" s="8"/>
      <c r="B40" s="8"/>
      <c r="C40" s="18"/>
      <c r="D40" s="18"/>
      <c r="E40" s="18"/>
      <c r="F40" s="8"/>
      <c r="G40" s="8"/>
      <c r="H40" s="8"/>
      <c r="I40" s="121">
        <f>I39-E39</f>
        <v>0</v>
      </c>
    </row>
    <row r="41" spans="1:9" ht="15.6" outlineLevel="1">
      <c r="A41" s="8" t="s">
        <v>28</v>
      </c>
      <c r="B41" s="8"/>
      <c r="C41" s="21">
        <v>3046841075</v>
      </c>
      <c r="D41" s="21"/>
      <c r="E41" s="21">
        <f>C41+D41</f>
        <v>3046841075</v>
      </c>
      <c r="F41" s="19">
        <f>C41</f>
        <v>3046841075</v>
      </c>
      <c r="G41" s="19">
        <f>D41</f>
        <v>0</v>
      </c>
      <c r="H41" s="23"/>
      <c r="I41" s="4"/>
    </row>
    <row r="42" spans="1:9" ht="15.6" hidden="1" outlineLevel="2">
      <c r="A42" s="8" t="s">
        <v>70</v>
      </c>
      <c r="B42" s="8"/>
      <c r="C42" s="18">
        <v>288035850</v>
      </c>
      <c r="D42" s="18"/>
      <c r="E42" s="18">
        <f>C42</f>
        <v>288035850</v>
      </c>
      <c r="F42" s="8"/>
      <c r="G42" s="8"/>
      <c r="H42" s="8"/>
    </row>
    <row r="43" spans="1:9" ht="15.6" outlineLevel="1" collapsed="1">
      <c r="A43" s="8"/>
      <c r="B43" s="8"/>
      <c r="C43" s="18"/>
      <c r="D43" s="18"/>
      <c r="E43" s="18"/>
      <c r="F43" s="8"/>
      <c r="G43" s="8"/>
      <c r="H43" s="8"/>
    </row>
    <row r="44" spans="1:9" ht="15.6" hidden="1" outlineLevel="2">
      <c r="A44" s="8" t="s">
        <v>29</v>
      </c>
      <c r="B44" s="8"/>
      <c r="C44" s="54">
        <f>IF(ROUND(((C39-(C42/1000*C50))/(C41-C42))*1000,2)&gt;32.46,ROUND(((C39-(C42/1000*C50))/(C41-C42))*1000,2),C39/C41*1000)</f>
        <v>31.942078586890492</v>
      </c>
      <c r="D44" s="73">
        <f>E44-C44</f>
        <v>0</v>
      </c>
      <c r="E44" s="54">
        <f>IF(ROUND(((E39-(E42/1000*C50))/(E41-E42))*1000,2)&gt;32.46,ROUND(((E39-(E42/1000*C50))/(E41-E42))*1000,2),E39/E41*1000)</f>
        <v>31.942078586890492</v>
      </c>
      <c r="F44" s="24" t="e">
        <f>#REF!*1000</f>
        <v>#REF!</v>
      </c>
      <c r="G44" s="24" t="e">
        <f>#REF!*1000</f>
        <v>#REF!</v>
      </c>
      <c r="H44" s="8"/>
    </row>
    <row r="45" spans="1:9" ht="15.6" hidden="1" outlineLevel="2">
      <c r="A45" s="8" t="s">
        <v>75</v>
      </c>
      <c r="B45" s="8"/>
      <c r="C45" s="54">
        <v>30.65369898161542</v>
      </c>
      <c r="D45" s="54"/>
      <c r="E45" s="54">
        <f>C45</f>
        <v>30.65369898161542</v>
      </c>
      <c r="F45" s="8"/>
      <c r="G45" s="24" t="e">
        <f>#REF!*1000</f>
        <v>#REF!</v>
      </c>
      <c r="H45" s="23"/>
    </row>
    <row r="46" spans="1:9" ht="15.6" hidden="1" outlineLevel="2">
      <c r="A46" s="8" t="s">
        <v>30</v>
      </c>
      <c r="B46" s="8"/>
      <c r="C46" s="54">
        <f>C44-C45</f>
        <v>1.2883796052750718</v>
      </c>
      <c r="D46" s="65"/>
      <c r="E46" s="54">
        <f>E44-E45</f>
        <v>1.2883796052750718</v>
      </c>
      <c r="F46" s="8"/>
      <c r="G46" s="24" t="e">
        <f>#REF!*1000</f>
        <v>#REF!</v>
      </c>
      <c r="H46" s="8"/>
    </row>
    <row r="47" spans="1:9" ht="16.2" outlineLevel="1" collapsed="1" thickBot="1">
      <c r="A47" s="8"/>
      <c r="B47" s="8"/>
      <c r="C47" s="24"/>
      <c r="D47" s="22"/>
      <c r="E47" s="24"/>
      <c r="F47" s="8"/>
      <c r="G47" s="24"/>
      <c r="H47" s="8"/>
    </row>
    <row r="48" spans="1:9" ht="15.6" outlineLevel="1">
      <c r="A48" s="25"/>
      <c r="B48" s="26"/>
      <c r="C48" s="27"/>
      <c r="D48" s="28"/>
      <c r="E48" s="27"/>
      <c r="F48" s="26"/>
      <c r="G48" s="27"/>
      <c r="H48" s="29"/>
    </row>
    <row r="49" spans="1:15" ht="15.6">
      <c r="A49" s="30" t="s">
        <v>31</v>
      </c>
      <c r="B49" s="31"/>
      <c r="C49" s="32"/>
      <c r="D49" s="32"/>
      <c r="E49" s="32"/>
      <c r="F49" s="31"/>
      <c r="G49" s="32"/>
      <c r="H49" s="33" t="s">
        <v>32</v>
      </c>
    </row>
    <row r="50" spans="1:15" ht="15.6">
      <c r="A50" s="119" t="s">
        <v>65</v>
      </c>
      <c r="B50" s="31"/>
      <c r="C50" s="113">
        <f>IF((C39/C41*1000)&gt;32.46,32.46,(C39/C41*1000))</f>
        <v>31.942078586890492</v>
      </c>
      <c r="D50" s="113"/>
      <c r="E50" s="113">
        <f>IF(E51&gt;C50,C50,E51)</f>
        <v>31.942078586890492</v>
      </c>
      <c r="F50" s="58"/>
      <c r="G50" s="58"/>
      <c r="H50" s="60">
        <f>E50-E45</f>
        <v>1.2883796052750718</v>
      </c>
    </row>
    <row r="51" spans="1:15" ht="15.6">
      <c r="A51" s="119" t="s">
        <v>66</v>
      </c>
      <c r="B51" s="31"/>
      <c r="C51" s="113">
        <f>C44</f>
        <v>31.942078586890492</v>
      </c>
      <c r="D51" s="113"/>
      <c r="E51" s="113">
        <f>E44</f>
        <v>31.942078586890492</v>
      </c>
      <c r="F51" s="58"/>
      <c r="G51" s="58"/>
      <c r="H51" s="60">
        <f>E51-E45</f>
        <v>1.2883796052750718</v>
      </c>
      <c r="N51" s="7"/>
    </row>
    <row r="52" spans="1:15" ht="15.6">
      <c r="A52" s="34" t="s">
        <v>68</v>
      </c>
      <c r="B52" s="31"/>
      <c r="C52" s="114">
        <f>C50/C45-1</f>
        <v>4.2030151273025007E-2</v>
      </c>
      <c r="D52" s="115"/>
      <c r="E52" s="114">
        <f>E50/E45-1</f>
        <v>4.2030151273025007E-2</v>
      </c>
      <c r="F52" s="31"/>
      <c r="G52" s="36" t="e">
        <f>#REF!/#REF!</f>
        <v>#REF!</v>
      </c>
      <c r="H52" s="35"/>
    </row>
    <row r="53" spans="1:15" ht="15.6">
      <c r="A53" s="34" t="s">
        <v>69</v>
      </c>
      <c r="B53" s="31"/>
      <c r="C53" s="114">
        <f>C44/C45-1</f>
        <v>4.2030151273025007E-2</v>
      </c>
      <c r="D53" s="115"/>
      <c r="E53" s="114">
        <f>E44/E45-1</f>
        <v>4.2030151273025007E-2</v>
      </c>
      <c r="F53" s="31"/>
      <c r="G53" s="36" t="e">
        <f>#REF!/#REF!</f>
        <v>#REF!</v>
      </c>
      <c r="H53" s="35"/>
    </row>
    <row r="54" spans="1:15" ht="16.2" thickBot="1">
      <c r="A54" s="37"/>
      <c r="B54" s="38"/>
      <c r="C54" s="39"/>
      <c r="D54" s="38"/>
      <c r="E54" s="38"/>
      <c r="F54" s="38"/>
      <c r="G54" s="38"/>
      <c r="H54" s="40"/>
    </row>
    <row r="55" spans="1:15" ht="15.6">
      <c r="A55" s="8"/>
      <c r="B55" s="8"/>
      <c r="C55" s="22"/>
      <c r="D55" s="8"/>
      <c r="E55" s="8"/>
      <c r="F55" s="8"/>
      <c r="G55" s="8"/>
      <c r="H55" s="8"/>
    </row>
    <row r="56" spans="1:15" ht="15.6">
      <c r="A56" s="46" t="str">
        <f>"Impact on a home worth:     "&amp;TEXT(A1,"$#,##0")</f>
        <v>Impact on a home worth:     $345,000</v>
      </c>
      <c r="B56" s="8"/>
      <c r="C56" s="41"/>
      <c r="D56" s="8"/>
      <c r="E56" s="8"/>
      <c r="F56" s="8"/>
      <c r="G56" s="8"/>
      <c r="H56" s="8"/>
    </row>
    <row r="57" spans="1:15" ht="15.6">
      <c r="A57" s="57" t="s">
        <v>33</v>
      </c>
      <c r="B57" s="8"/>
      <c r="C57" s="55">
        <f>A1/1000*0.7*C45</f>
        <v>7402.8683040601236</v>
      </c>
      <c r="D57" s="55"/>
      <c r="E57" s="55">
        <f>C57</f>
        <v>7402.8683040601236</v>
      </c>
      <c r="F57" s="8"/>
      <c r="G57" s="41">
        <f>E57</f>
        <v>7402.8683040601236</v>
      </c>
      <c r="H57" s="8"/>
    </row>
    <row r="58" spans="1:15" ht="15.6">
      <c r="A58" s="57" t="s">
        <v>34</v>
      </c>
      <c r="B58" s="8"/>
      <c r="C58" s="56">
        <f>$A$1/1000*0.7*C51</f>
        <v>7714.0119787340527</v>
      </c>
      <c r="D58" s="55"/>
      <c r="E58" s="56">
        <f>$A$1/1000*0.7*E51</f>
        <v>7714.0119787340527</v>
      </c>
      <c r="F58" s="8"/>
      <c r="G58" s="43" t="e">
        <f>A1*0.7*#REF!</f>
        <v>#REF!</v>
      </c>
      <c r="H58" s="8"/>
    </row>
    <row r="59" spans="1:15" ht="15.6">
      <c r="A59" s="57" t="s">
        <v>35</v>
      </c>
      <c r="B59" s="8"/>
      <c r="C59" s="55">
        <f>C58-C57</f>
        <v>311.14367467392913</v>
      </c>
      <c r="D59" s="55"/>
      <c r="E59" s="55">
        <f>E58-E57</f>
        <v>311.14367467392913</v>
      </c>
      <c r="F59" s="8"/>
      <c r="G59" s="41" t="e">
        <f>G58-G57</f>
        <v>#REF!</v>
      </c>
      <c r="H59" s="23"/>
      <c r="I59" s="4"/>
    </row>
    <row r="60" spans="1:15" ht="15.6">
      <c r="A60" s="8"/>
      <c r="B60" s="8"/>
      <c r="C60" s="41"/>
      <c r="D60" s="8"/>
      <c r="E60" s="8"/>
      <c r="F60" s="8"/>
      <c r="G60" s="8"/>
      <c r="H60" s="8"/>
    </row>
    <row r="61" spans="1:15" ht="15.6">
      <c r="A61" s="8"/>
      <c r="B61" s="8"/>
      <c r="C61" s="41"/>
      <c r="D61" s="8"/>
      <c r="E61" s="8"/>
      <c r="F61" s="8"/>
      <c r="G61" s="8"/>
      <c r="H61" s="8"/>
      <c r="N61" s="112"/>
      <c r="O61" s="112"/>
    </row>
    <row r="62" spans="1:15" ht="15.6">
      <c r="A62" s="44" t="s">
        <v>36</v>
      </c>
      <c r="B62" s="8"/>
      <c r="C62" s="45" t="s">
        <v>37</v>
      </c>
      <c r="D62" s="46" t="s">
        <v>38</v>
      </c>
      <c r="E62" s="46" t="s">
        <v>39</v>
      </c>
      <c r="H62" s="46" t="s">
        <v>40</v>
      </c>
      <c r="I62" s="8"/>
    </row>
    <row r="63" spans="1:15" ht="15.6">
      <c r="A63" s="44"/>
      <c r="B63" s="8"/>
      <c r="C63" s="45"/>
      <c r="D63" s="46"/>
      <c r="E63" s="46"/>
      <c r="H63" s="46"/>
      <c r="I63" s="8" t="s">
        <v>61</v>
      </c>
      <c r="J63" s="1" t="s">
        <v>62</v>
      </c>
      <c r="N63" s="112"/>
    </row>
    <row r="64" spans="1:15" ht="15.6">
      <c r="A64" s="47" t="s">
        <v>41</v>
      </c>
      <c r="B64" s="8"/>
      <c r="C64" s="48"/>
      <c r="D64" s="71"/>
      <c r="E64" s="71"/>
      <c r="H64" s="57"/>
      <c r="I64" s="8"/>
    </row>
    <row r="65" spans="1:15" ht="15.6">
      <c r="A65" s="8"/>
      <c r="B65" s="8"/>
      <c r="C65" s="123"/>
      <c r="D65" s="71"/>
      <c r="E65" s="71"/>
      <c r="I65" s="8"/>
      <c r="L65" s="124" t="s">
        <v>72</v>
      </c>
    </row>
    <row r="66" spans="1:15" ht="15.6">
      <c r="A66" s="8"/>
      <c r="B66" s="8"/>
      <c r="C66" s="123"/>
      <c r="D66" s="71"/>
      <c r="E66" s="71"/>
      <c r="I66" s="71"/>
      <c r="L66" s="124" t="s">
        <v>72</v>
      </c>
    </row>
    <row r="67" spans="1:15" ht="15.6">
      <c r="A67" s="8"/>
      <c r="B67" s="8"/>
      <c r="C67" s="123"/>
      <c r="D67" s="71"/>
      <c r="E67" s="71"/>
      <c r="I67" s="71"/>
      <c r="L67" s="124" t="s">
        <v>72</v>
      </c>
    </row>
    <row r="68" spans="1:15" ht="15.6">
      <c r="A68" s="8"/>
      <c r="B68" s="8"/>
      <c r="C68" s="123"/>
      <c r="D68" s="71"/>
      <c r="E68" s="71"/>
      <c r="I68" s="71"/>
      <c r="L68" s="124" t="s">
        <v>72</v>
      </c>
    </row>
    <row r="69" spans="1:15" ht="15.6">
      <c r="A69" s="8"/>
      <c r="B69" s="8"/>
      <c r="C69" s="123"/>
      <c r="D69" s="71"/>
      <c r="E69" s="71"/>
      <c r="I69" s="71"/>
      <c r="L69" s="124" t="s">
        <v>72</v>
      </c>
    </row>
    <row r="70" spans="1:15" ht="15.6">
      <c r="A70" s="8"/>
      <c r="B70" s="8"/>
      <c r="C70" s="123"/>
      <c r="D70" s="71"/>
      <c r="E70" s="71"/>
      <c r="I70" s="8"/>
      <c r="L70" s="124" t="s">
        <v>72</v>
      </c>
    </row>
    <row r="71" spans="1:15" ht="15.6">
      <c r="A71" s="8"/>
      <c r="B71" s="8"/>
      <c r="C71" s="48"/>
      <c r="D71" s="71"/>
      <c r="E71" s="71"/>
      <c r="I71" s="8"/>
    </row>
    <row r="72" spans="1:15" ht="15.6">
      <c r="A72" s="8"/>
      <c r="B72" s="8"/>
      <c r="C72" s="48"/>
      <c r="D72" s="74">
        <f>SUM(D65:D71)</f>
        <v>0</v>
      </c>
      <c r="E72" s="74">
        <f>SUM(E65:E71)</f>
        <v>0</v>
      </c>
      <c r="H72" s="57"/>
      <c r="I72" s="122"/>
      <c r="K72" s="110"/>
      <c r="L72" s="110"/>
      <c r="M72" s="111"/>
    </row>
    <row r="73" spans="1:15" ht="15.6">
      <c r="A73" s="47" t="s">
        <v>42</v>
      </c>
      <c r="B73" s="8"/>
      <c r="C73" s="48"/>
      <c r="D73" s="71"/>
      <c r="E73" s="71"/>
      <c r="H73" s="57"/>
      <c r="I73" s="8"/>
      <c r="K73" s="110"/>
      <c r="L73" s="110"/>
      <c r="M73" s="111"/>
    </row>
    <row r="74" spans="1:15" ht="15.6">
      <c r="A74" s="8"/>
      <c r="B74" s="8"/>
      <c r="C74" s="48"/>
      <c r="D74" s="71"/>
      <c r="E74" s="71"/>
      <c r="H74" s="57"/>
      <c r="I74" s="8"/>
      <c r="K74" s="110"/>
      <c r="L74" s="110"/>
      <c r="M74" s="111"/>
    </row>
    <row r="75" spans="1:15" ht="15.6">
      <c r="A75" s="8"/>
      <c r="B75" s="8"/>
      <c r="C75" s="123"/>
      <c r="D75" s="71"/>
      <c r="E75" s="71"/>
      <c r="I75" s="8"/>
      <c r="K75" s="71"/>
      <c r="L75" s="110"/>
      <c r="M75" s="111"/>
    </row>
    <row r="76" spans="1:15" ht="15.6">
      <c r="A76" s="8"/>
      <c r="B76" s="8"/>
      <c r="C76" s="123"/>
      <c r="D76" s="71"/>
      <c r="E76" s="71"/>
      <c r="I76" s="8"/>
      <c r="K76" s="71"/>
      <c r="L76" s="110"/>
      <c r="M76" s="111"/>
      <c r="O76" s="112"/>
    </row>
    <row r="77" spans="1:15" ht="15.6">
      <c r="A77" s="8"/>
      <c r="B77" s="8"/>
      <c r="C77" s="123"/>
      <c r="D77" s="71"/>
      <c r="E77" s="71"/>
      <c r="I77" s="8"/>
      <c r="K77" s="71"/>
      <c r="L77" s="110"/>
      <c r="M77" s="111"/>
      <c r="O77" s="112"/>
    </row>
    <row r="78" spans="1:15" ht="15.6">
      <c r="A78" s="8"/>
      <c r="B78" s="8"/>
      <c r="C78" s="48"/>
      <c r="D78" s="71"/>
      <c r="E78" s="71"/>
      <c r="H78" s="57"/>
      <c r="I78" s="8"/>
      <c r="K78" s="110"/>
      <c r="L78" s="110"/>
      <c r="M78" s="111"/>
    </row>
    <row r="79" spans="1:15" ht="15.6">
      <c r="A79" s="8"/>
      <c r="B79" s="8"/>
      <c r="C79" s="48"/>
      <c r="D79" s="74">
        <f>SUM(D74:D78)</f>
        <v>0</v>
      </c>
      <c r="E79" s="74">
        <f>SUM(E74:E78)</f>
        <v>0</v>
      </c>
      <c r="H79" s="57"/>
      <c r="I79" s="8"/>
      <c r="K79" s="110"/>
      <c r="L79" s="110"/>
      <c r="M79" s="111"/>
    </row>
    <row r="80" spans="1:15" ht="15.6">
      <c r="A80" s="47" t="s">
        <v>43</v>
      </c>
      <c r="B80" s="8"/>
      <c r="C80" s="48"/>
      <c r="D80" s="71"/>
      <c r="E80" s="71"/>
      <c r="H80" s="57"/>
      <c r="I80" s="8"/>
      <c r="K80" s="110"/>
      <c r="L80" s="110"/>
      <c r="M80" s="111"/>
    </row>
    <row r="81" spans="1:13" ht="15.6">
      <c r="A81" s="47"/>
      <c r="B81" s="8"/>
      <c r="C81" s="48"/>
      <c r="D81" s="71">
        <v>0</v>
      </c>
      <c r="E81" s="71">
        <v>0</v>
      </c>
      <c r="H81" s="57"/>
      <c r="I81" s="8"/>
      <c r="K81" s="110"/>
      <c r="L81" s="110"/>
      <c r="M81" s="111"/>
    </row>
    <row r="82" spans="1:13" ht="15.6">
      <c r="A82" s="8"/>
      <c r="B82" s="8"/>
      <c r="C82" s="48"/>
      <c r="D82" s="71"/>
      <c r="E82" s="71"/>
      <c r="H82" s="57"/>
      <c r="I82" s="8"/>
      <c r="K82" s="110"/>
      <c r="L82" s="110"/>
      <c r="M82" s="111"/>
    </row>
    <row r="83" spans="1:13" ht="15.6">
      <c r="A83" s="8"/>
      <c r="B83" s="8"/>
      <c r="C83" s="48"/>
      <c r="D83" s="74">
        <f>SUM(D81:D82)</f>
        <v>0</v>
      </c>
      <c r="E83" s="74">
        <f>SUM(E81:E82)</f>
        <v>0</v>
      </c>
      <c r="H83" s="57"/>
      <c r="I83" s="8"/>
      <c r="K83" s="110"/>
      <c r="L83" s="110"/>
      <c r="M83" s="111"/>
    </row>
    <row r="84" spans="1:13" ht="15.6">
      <c r="A84" s="47" t="s">
        <v>44</v>
      </c>
      <c r="B84" s="8"/>
      <c r="C84" s="48"/>
      <c r="D84" s="71"/>
      <c r="E84" s="71"/>
      <c r="H84" s="57"/>
      <c r="I84" s="8"/>
      <c r="K84" s="110"/>
      <c r="L84" s="110"/>
      <c r="M84" s="111"/>
    </row>
    <row r="85" spans="1:13" ht="15.6">
      <c r="A85" s="47"/>
      <c r="B85" s="8"/>
      <c r="C85" s="48"/>
      <c r="D85" s="71"/>
      <c r="E85" s="71"/>
      <c r="H85" s="57"/>
      <c r="I85" s="8"/>
      <c r="K85" s="110"/>
      <c r="L85" s="110"/>
      <c r="M85" s="111"/>
    </row>
    <row r="86" spans="1:13" ht="15.6">
      <c r="A86" s="8"/>
      <c r="B86" s="8"/>
      <c r="C86" s="123"/>
      <c r="D86" s="71"/>
      <c r="E86" s="71"/>
      <c r="H86" s="57"/>
      <c r="I86" s="8"/>
      <c r="K86" s="110"/>
      <c r="L86" s="110"/>
      <c r="M86" s="111"/>
    </row>
    <row r="87" spans="1:13" ht="15.6">
      <c r="A87"/>
      <c r="B87" s="8"/>
      <c r="C87" s="48"/>
      <c r="D87" s="71"/>
      <c r="E87" s="71"/>
      <c r="H87" s="57"/>
      <c r="I87" s="8"/>
      <c r="K87" s="110"/>
      <c r="L87" s="110"/>
      <c r="M87" s="111"/>
    </row>
    <row r="88" spans="1:13" ht="15.6">
      <c r="A88" s="8"/>
      <c r="B88" s="8"/>
      <c r="C88" s="48"/>
      <c r="D88" s="74">
        <f>SUM(D86:D87)</f>
        <v>0</v>
      </c>
      <c r="E88" s="74">
        <f>SUM(E86:E87)</f>
        <v>0</v>
      </c>
      <c r="H88" s="57"/>
      <c r="I88" s="8"/>
      <c r="K88" s="110"/>
      <c r="L88" s="110"/>
      <c r="M88" s="111"/>
    </row>
    <row r="89" spans="1:13" ht="15.6">
      <c r="A89" s="47" t="s">
        <v>45</v>
      </c>
      <c r="B89" s="8"/>
      <c r="C89" s="48"/>
      <c r="D89" s="71"/>
      <c r="E89" s="71"/>
      <c r="H89" s="57"/>
      <c r="I89" s="8"/>
      <c r="K89" s="110"/>
    </row>
    <row r="90" spans="1:13" ht="15.6">
      <c r="A90" s="8"/>
      <c r="B90" s="8"/>
      <c r="C90" s="48"/>
      <c r="D90" s="71">
        <v>0</v>
      </c>
      <c r="E90" s="71">
        <v>0</v>
      </c>
      <c r="H90" s="57"/>
      <c r="I90" s="8"/>
      <c r="K90" s="110"/>
    </row>
    <row r="91" spans="1:13" ht="15.6">
      <c r="A91" s="8"/>
      <c r="B91" s="8"/>
      <c r="C91" s="48"/>
      <c r="D91" s="71"/>
      <c r="E91" s="71"/>
      <c r="H91" s="57"/>
      <c r="I91" s="8"/>
      <c r="K91" s="110"/>
    </row>
    <row r="92" spans="1:13" ht="15.6">
      <c r="A92" s="8"/>
      <c r="B92" s="8"/>
      <c r="C92" s="48"/>
      <c r="D92" s="74">
        <f>SUM(D90:D91)</f>
        <v>0</v>
      </c>
      <c r="E92" s="74">
        <f>SUM(E90:E91)</f>
        <v>0</v>
      </c>
      <c r="H92" s="57"/>
      <c r="I92" s="8"/>
      <c r="K92" s="110"/>
    </row>
    <row r="93" spans="1:13" ht="15.6">
      <c r="A93" s="47" t="s">
        <v>46</v>
      </c>
      <c r="B93" s="8"/>
      <c r="C93" s="48"/>
      <c r="D93" s="71"/>
      <c r="E93" s="71"/>
      <c r="H93" s="57"/>
      <c r="I93" s="8"/>
      <c r="K93" s="110"/>
    </row>
    <row r="94" spans="1:13" ht="15.6">
      <c r="A94" s="8"/>
      <c r="B94" s="8"/>
      <c r="C94" s="48"/>
      <c r="H94" s="57"/>
      <c r="I94" s="8"/>
    </row>
    <row r="95" spans="1:13" ht="15.6">
      <c r="A95" s="8"/>
      <c r="B95" s="8"/>
      <c r="C95" s="48"/>
      <c r="D95" s="71"/>
      <c r="E95" s="71"/>
      <c r="H95" s="57"/>
      <c r="I95" s="8"/>
    </row>
    <row r="96" spans="1:13" ht="15.6">
      <c r="A96" s="8"/>
      <c r="B96" s="8"/>
      <c r="C96" s="48"/>
      <c r="D96" s="71"/>
      <c r="E96" s="71"/>
      <c r="H96" s="57"/>
      <c r="I96" s="8"/>
    </row>
    <row r="97" spans="1:9" ht="15.6">
      <c r="A97" s="8"/>
      <c r="B97" s="8"/>
      <c r="C97" s="48"/>
      <c r="D97" s="74">
        <f>SUM(D95:D96)</f>
        <v>0</v>
      </c>
      <c r="E97" s="74">
        <f>SUM(E95:E96)</f>
        <v>0</v>
      </c>
      <c r="H97" s="57"/>
      <c r="I97" s="8"/>
    </row>
    <row r="98" spans="1:9" ht="15.6">
      <c r="A98" s="8"/>
      <c r="B98" s="8"/>
      <c r="C98" s="48"/>
      <c r="D98" s="71"/>
      <c r="E98" s="71"/>
      <c r="H98" s="57"/>
      <c r="I98" s="8"/>
    </row>
    <row r="99" spans="1:9" ht="15.6">
      <c r="A99" s="47" t="s">
        <v>63</v>
      </c>
      <c r="B99" s="8"/>
      <c r="C99" s="48"/>
      <c r="D99" s="71"/>
      <c r="E99" s="71"/>
      <c r="H99" s="57"/>
      <c r="I99" s="8"/>
    </row>
    <row r="100" spans="1:9" ht="15.6">
      <c r="A100" s="47"/>
      <c r="B100" s="8"/>
      <c r="C100" s="48"/>
      <c r="D100" s="71">
        <v>0</v>
      </c>
      <c r="E100" s="71">
        <v>0</v>
      </c>
      <c r="H100" s="57"/>
      <c r="I100" s="8"/>
    </row>
    <row r="101" spans="1:9" ht="15.6">
      <c r="A101" s="8"/>
      <c r="B101" s="8"/>
      <c r="C101" s="48"/>
      <c r="D101" s="71"/>
      <c r="E101" s="71"/>
      <c r="H101" s="57"/>
      <c r="I101" s="8"/>
    </row>
    <row r="102" spans="1:9" ht="15.6">
      <c r="A102" s="8"/>
      <c r="B102" s="8"/>
      <c r="C102" s="48"/>
      <c r="D102" s="74">
        <f>SUM(D100:D101)</f>
        <v>0</v>
      </c>
      <c r="E102" s="74">
        <f>SUM(E100:E101)</f>
        <v>0</v>
      </c>
      <c r="H102" s="57"/>
      <c r="I102" s="8"/>
    </row>
    <row r="103" spans="1:9" ht="15.6">
      <c r="A103" s="8"/>
      <c r="B103" s="8"/>
      <c r="C103" s="48"/>
      <c r="D103" s="74"/>
      <c r="E103" s="74"/>
      <c r="H103" s="57"/>
      <c r="I103" s="8"/>
    </row>
    <row r="104" spans="1:9" s="62" customFormat="1" ht="21">
      <c r="A104" s="61" t="s">
        <v>47</v>
      </c>
      <c r="C104" s="63"/>
      <c r="D104" s="75">
        <f>D72+D79+D83+D88+D92+D102+D97</f>
        <v>0</v>
      </c>
      <c r="E104" s="75">
        <f>E72+E79+E83+E88+E92+E102+E97</f>
        <v>0</v>
      </c>
      <c r="H104" s="67"/>
    </row>
    <row r="105" spans="1:9" ht="15.6">
      <c r="A105" s="8"/>
      <c r="B105" s="8"/>
      <c r="C105" s="49"/>
      <c r="D105" s="71"/>
      <c r="E105" s="71"/>
      <c r="H105" s="57"/>
      <c r="I105" s="8"/>
    </row>
    <row r="106" spans="1:9" ht="15.6">
      <c r="A106" s="44" t="s">
        <v>48</v>
      </c>
      <c r="B106" s="8"/>
      <c r="C106" s="49"/>
      <c r="D106" s="71"/>
      <c r="E106" s="71"/>
      <c r="H106" s="57"/>
      <c r="I106" s="8"/>
    </row>
    <row r="107" spans="1:9" ht="15.6">
      <c r="A107" s="44"/>
      <c r="B107" s="8"/>
      <c r="C107" s="49"/>
      <c r="D107" s="71"/>
      <c r="E107" s="71"/>
      <c r="H107" s="57"/>
      <c r="I107" s="8"/>
    </row>
    <row r="108" spans="1:9" ht="15.6">
      <c r="A108" s="47" t="s">
        <v>41</v>
      </c>
      <c r="B108" s="8"/>
      <c r="C108" s="48"/>
      <c r="D108" s="71"/>
      <c r="E108" s="71"/>
      <c r="H108" s="57"/>
      <c r="I108" s="8"/>
    </row>
    <row r="109" spans="1:9" ht="15.6">
      <c r="A109" s="8"/>
      <c r="B109" s="8"/>
      <c r="C109" s="116"/>
      <c r="D109" s="71"/>
      <c r="E109" s="71"/>
      <c r="I109" s="71"/>
    </row>
    <row r="110" spans="1:9" ht="15.6">
      <c r="A110" s="8"/>
      <c r="B110" s="8"/>
      <c r="C110" s="116"/>
      <c r="D110" s="71"/>
      <c r="E110" s="71"/>
      <c r="I110" s="71"/>
    </row>
    <row r="111" spans="1:9" ht="15.6">
      <c r="A111" s="8"/>
      <c r="B111" s="8"/>
      <c r="C111" s="48"/>
      <c r="D111" s="74">
        <f>SUM(D109:D110)</f>
        <v>0</v>
      </c>
      <c r="E111" s="74">
        <f>SUM(E109:E110)</f>
        <v>0</v>
      </c>
      <c r="H111" s="57"/>
    </row>
    <row r="112" spans="1:9" ht="15.6">
      <c r="A112" s="47" t="s">
        <v>42</v>
      </c>
      <c r="B112" s="8"/>
      <c r="C112" s="48"/>
      <c r="D112" s="71"/>
      <c r="E112" s="71"/>
      <c r="H112" s="57"/>
      <c r="I112" s="8"/>
    </row>
    <row r="113" spans="1:9" ht="15.6">
      <c r="A113" s="47"/>
      <c r="B113" s="8"/>
      <c r="C113" s="48"/>
      <c r="D113" s="71">
        <v>0</v>
      </c>
      <c r="E113" s="71"/>
      <c r="H113" s="57"/>
      <c r="I113" s="8"/>
    </row>
    <row r="114" spans="1:9" ht="15.6">
      <c r="A114" s="8"/>
      <c r="B114" s="8"/>
      <c r="C114" s="48"/>
      <c r="D114" s="71"/>
      <c r="E114" s="71"/>
      <c r="H114" s="57"/>
      <c r="I114" s="8"/>
    </row>
    <row r="115" spans="1:9" ht="15.6">
      <c r="A115" s="8"/>
      <c r="B115" s="8"/>
      <c r="C115" s="48"/>
      <c r="D115" s="74">
        <f>SUM(D113:D114)</f>
        <v>0</v>
      </c>
      <c r="E115" s="74">
        <f>SUM(E114:E114)</f>
        <v>0</v>
      </c>
      <c r="H115" s="57"/>
      <c r="I115" s="8"/>
    </row>
    <row r="116" spans="1:9" ht="15.6">
      <c r="A116" s="47" t="s">
        <v>43</v>
      </c>
      <c r="B116" s="8"/>
      <c r="C116" s="48"/>
      <c r="D116" s="71"/>
      <c r="E116" s="71"/>
      <c r="H116" s="57"/>
      <c r="I116" s="8"/>
    </row>
    <row r="117" spans="1:9" ht="15.6">
      <c r="A117" s="47"/>
      <c r="B117" s="8"/>
      <c r="C117" s="48"/>
      <c r="D117" s="71">
        <v>0</v>
      </c>
      <c r="E117" s="71"/>
      <c r="H117" s="57"/>
      <c r="I117" s="8"/>
    </row>
    <row r="118" spans="1:9" ht="15.6">
      <c r="A118" s="8"/>
      <c r="B118" s="8"/>
      <c r="C118" s="48"/>
      <c r="D118" s="71"/>
      <c r="E118" s="71"/>
      <c r="H118" s="57"/>
      <c r="I118" s="8"/>
    </row>
    <row r="119" spans="1:9" ht="15.6">
      <c r="A119" s="8"/>
      <c r="B119" s="8"/>
      <c r="C119" s="48"/>
      <c r="D119" s="74">
        <f>SUM(D117:D118)</f>
        <v>0</v>
      </c>
      <c r="E119" s="74">
        <f>SUM(E118:E118)</f>
        <v>0</v>
      </c>
      <c r="H119" s="57"/>
      <c r="I119" s="8"/>
    </row>
    <row r="120" spans="1:9" ht="15.6">
      <c r="A120" s="47" t="s">
        <v>44</v>
      </c>
      <c r="B120" s="8"/>
      <c r="C120" s="48"/>
      <c r="D120" s="71"/>
      <c r="E120" s="71"/>
      <c r="H120" s="57"/>
      <c r="I120" s="8"/>
    </row>
    <row r="121" spans="1:9" ht="15.6">
      <c r="A121" s="8"/>
      <c r="B121" s="8"/>
      <c r="C121" s="48"/>
      <c r="D121" s="71">
        <v>0</v>
      </c>
      <c r="E121" s="71"/>
      <c r="H121" s="57"/>
      <c r="I121" s="8"/>
    </row>
    <row r="122" spans="1:9" ht="15.6">
      <c r="A122" s="8"/>
      <c r="B122" s="8"/>
      <c r="C122" s="48"/>
      <c r="D122" s="71"/>
      <c r="E122" s="71"/>
      <c r="H122" s="57"/>
      <c r="I122" s="8"/>
    </row>
    <row r="123" spans="1:9" ht="15.6">
      <c r="A123" s="8"/>
      <c r="B123" s="8"/>
      <c r="C123" s="48"/>
      <c r="D123" s="74">
        <f>SUM(D121:D122)</f>
        <v>0</v>
      </c>
      <c r="E123" s="74">
        <f>SUM(E122:E122)</f>
        <v>0</v>
      </c>
      <c r="H123" s="57"/>
      <c r="I123" s="8"/>
    </row>
    <row r="124" spans="1:9" ht="15.6">
      <c r="A124" s="47" t="s">
        <v>45</v>
      </c>
      <c r="B124" s="8"/>
      <c r="C124" s="48"/>
      <c r="D124" s="71"/>
      <c r="E124" s="71"/>
      <c r="H124" s="57"/>
      <c r="I124" s="8"/>
    </row>
    <row r="125" spans="1:9" ht="15.6">
      <c r="A125" s="8"/>
      <c r="B125" s="8"/>
      <c r="C125" s="48"/>
      <c r="D125" s="71">
        <v>0</v>
      </c>
      <c r="E125" s="71"/>
      <c r="H125" s="57"/>
      <c r="I125" s="8"/>
    </row>
    <row r="126" spans="1:9" ht="15.6">
      <c r="A126" s="8"/>
      <c r="B126" s="8"/>
      <c r="C126" s="48"/>
      <c r="D126" s="71"/>
      <c r="E126" s="71"/>
      <c r="H126" s="57"/>
      <c r="I126" s="8"/>
    </row>
    <row r="127" spans="1:9" ht="15.6">
      <c r="A127" s="8"/>
      <c r="B127" s="8"/>
      <c r="C127" s="48"/>
      <c r="D127" s="74">
        <f>SUM(D125:D126)</f>
        <v>0</v>
      </c>
      <c r="E127" s="74">
        <f>SUM(E126:E126)</f>
        <v>0</v>
      </c>
      <c r="H127" s="57"/>
      <c r="I127" s="8"/>
    </row>
    <row r="128" spans="1:9" ht="15.6">
      <c r="A128" s="47" t="s">
        <v>46</v>
      </c>
      <c r="B128" s="8"/>
      <c r="C128" s="48"/>
      <c r="D128" s="71"/>
      <c r="E128" s="71"/>
      <c r="H128" s="57"/>
      <c r="I128" s="8"/>
    </row>
    <row r="129" spans="1:9" ht="15.6">
      <c r="A129" s="8"/>
      <c r="B129" s="8"/>
      <c r="C129" s="48"/>
      <c r="D129" s="71">
        <v>0</v>
      </c>
      <c r="E129" s="71"/>
      <c r="H129" s="57"/>
      <c r="I129" s="8"/>
    </row>
    <row r="130" spans="1:9" ht="15.6">
      <c r="A130" s="8"/>
      <c r="B130" s="8"/>
      <c r="C130" s="48"/>
      <c r="D130" s="71"/>
      <c r="E130" s="71"/>
      <c r="H130" s="57"/>
      <c r="I130" s="8"/>
    </row>
    <row r="131" spans="1:9" ht="15.6">
      <c r="A131" s="8"/>
      <c r="B131" s="8"/>
      <c r="C131" s="48"/>
      <c r="D131" s="74">
        <f>SUM(D129:D130)</f>
        <v>0</v>
      </c>
      <c r="E131" s="74">
        <f>SUM(E130:E130)</f>
        <v>0</v>
      </c>
      <c r="H131" s="57"/>
      <c r="I131" s="8"/>
    </row>
    <row r="132" spans="1:9" ht="15.6">
      <c r="A132" s="44"/>
      <c r="B132" s="8"/>
      <c r="C132" s="49"/>
      <c r="D132" s="71"/>
      <c r="E132" s="71"/>
      <c r="H132" s="57"/>
      <c r="I132" s="8"/>
    </row>
    <row r="133" spans="1:9" ht="15.6">
      <c r="A133" s="47" t="s">
        <v>63</v>
      </c>
      <c r="B133" s="8"/>
      <c r="C133" s="48"/>
      <c r="D133" s="71"/>
      <c r="E133" s="71"/>
      <c r="H133" s="57"/>
      <c r="I133" s="8"/>
    </row>
    <row r="134" spans="1:9" ht="15.6">
      <c r="A134" s="8"/>
      <c r="B134" s="8"/>
      <c r="C134" s="48"/>
      <c r="D134" s="71">
        <v>0</v>
      </c>
      <c r="E134" s="71"/>
      <c r="H134" s="57"/>
      <c r="I134" s="8"/>
    </row>
    <row r="135" spans="1:9" ht="15.6">
      <c r="A135" s="8"/>
      <c r="B135" s="8"/>
      <c r="C135" s="48"/>
      <c r="D135" s="71"/>
      <c r="E135" s="71"/>
      <c r="H135" s="57"/>
      <c r="I135" s="8"/>
    </row>
    <row r="136" spans="1:9" ht="15.6">
      <c r="A136" s="8"/>
      <c r="B136" s="8"/>
      <c r="C136" s="48"/>
      <c r="D136" s="74">
        <f>SUM(D134:D135)</f>
        <v>0</v>
      </c>
      <c r="E136" s="74">
        <f>SUM(E135:E135)</f>
        <v>0</v>
      </c>
      <c r="H136" s="57"/>
      <c r="I136" s="8"/>
    </row>
    <row r="137" spans="1:9" ht="15.6">
      <c r="A137" s="44"/>
      <c r="B137" s="8"/>
      <c r="C137" s="49"/>
      <c r="D137" s="71"/>
      <c r="E137" s="71"/>
      <c r="H137" s="57"/>
      <c r="I137" s="8"/>
    </row>
    <row r="138" spans="1:9" s="62" customFormat="1" ht="21">
      <c r="A138" s="61" t="s">
        <v>49</v>
      </c>
      <c r="C138" s="63"/>
      <c r="D138" s="75">
        <f>D111+D115+D119+D123+D127+D131+D136</f>
        <v>0</v>
      </c>
      <c r="E138" s="75">
        <f>E111+E115+E119+E123+E127+E131+E136</f>
        <v>0</v>
      </c>
      <c r="H138" s="67"/>
    </row>
    <row r="139" spans="1:9" ht="15.6" hidden="1">
      <c r="A139" s="44" t="s">
        <v>50</v>
      </c>
      <c r="B139" s="8"/>
      <c r="C139" s="41"/>
      <c r="D139" s="51" t="s">
        <v>51</v>
      </c>
      <c r="H139" s="46" t="s">
        <v>52</v>
      </c>
      <c r="I139" s="8"/>
    </row>
    <row r="140" spans="1:9" ht="15.6" hidden="1">
      <c r="A140" s="44" t="s">
        <v>53</v>
      </c>
      <c r="B140" s="8"/>
      <c r="C140" s="41"/>
      <c r="D140" s="51"/>
      <c r="H140" s="46"/>
      <c r="I140" s="8"/>
    </row>
    <row r="141" spans="1:9" ht="15.6" hidden="1">
      <c r="A141" s="52"/>
      <c r="B141" s="8"/>
      <c r="C141" s="41"/>
      <c r="D141" s="19"/>
      <c r="H141" s="57"/>
      <c r="I141" s="8"/>
    </row>
    <row r="142" spans="1:9" ht="15.6" hidden="1">
      <c r="A142" s="8"/>
      <c r="B142" s="8"/>
      <c r="C142" s="41"/>
      <c r="D142" s="19"/>
      <c r="H142" s="57"/>
      <c r="I142" s="8"/>
    </row>
    <row r="143" spans="1:9" ht="15.6" hidden="1">
      <c r="A143" s="8"/>
      <c r="B143" s="8"/>
      <c r="C143" s="41"/>
      <c r="D143" s="19"/>
      <c r="H143" s="57"/>
      <c r="I143" s="8"/>
    </row>
    <row r="144" spans="1:9" ht="15.6" hidden="1">
      <c r="A144" s="8"/>
      <c r="B144" s="8"/>
      <c r="C144" s="41"/>
      <c r="D144" s="19"/>
      <c r="H144" s="57"/>
      <c r="I144" s="8"/>
    </row>
    <row r="145" spans="1:9" ht="15.6" hidden="1">
      <c r="A145" s="8"/>
      <c r="B145" s="8"/>
      <c r="C145" s="41"/>
      <c r="D145" s="19"/>
      <c r="H145" s="57"/>
      <c r="I145" s="8"/>
    </row>
    <row r="146" spans="1:9" ht="15.6" hidden="1">
      <c r="A146" s="8"/>
      <c r="B146" s="8"/>
      <c r="C146" s="41"/>
      <c r="D146" s="19"/>
      <c r="H146" s="57"/>
      <c r="I146" s="8"/>
    </row>
    <row r="147" spans="1:9" ht="15.6" hidden="1">
      <c r="A147" s="8"/>
      <c r="B147" s="8"/>
      <c r="C147" s="41"/>
      <c r="D147" s="19"/>
      <c r="H147" s="57"/>
      <c r="I147" s="8"/>
    </row>
    <row r="148" spans="1:9" ht="15.6" hidden="1">
      <c r="A148" s="8"/>
      <c r="B148" s="8"/>
      <c r="C148" s="41"/>
      <c r="D148" s="19"/>
      <c r="H148" s="57"/>
      <c r="I148" s="8"/>
    </row>
    <row r="149" spans="1:9" ht="15.6" hidden="1">
      <c r="A149" s="8"/>
      <c r="B149" s="8"/>
      <c r="C149" s="41"/>
      <c r="D149" s="19"/>
      <c r="H149" s="57"/>
      <c r="I149" s="8"/>
    </row>
    <row r="150" spans="1:9" ht="15.6" hidden="1">
      <c r="A150" s="8"/>
      <c r="B150" s="8"/>
      <c r="C150" s="41"/>
      <c r="D150" s="19"/>
      <c r="H150" s="57"/>
      <c r="I150" s="8"/>
    </row>
    <row r="151" spans="1:9" ht="16.2" hidden="1">
      <c r="A151" s="53" t="s">
        <v>54</v>
      </c>
      <c r="B151" s="8"/>
      <c r="C151" s="41"/>
      <c r="D151" s="19">
        <f>SUM(D141:D150)</f>
        <v>0</v>
      </c>
      <c r="H151" s="57"/>
      <c r="I151" s="8"/>
    </row>
    <row r="152" spans="1:9" ht="15.6" hidden="1">
      <c r="A152" s="8"/>
      <c r="B152" s="8"/>
      <c r="C152" s="41"/>
      <c r="D152" s="19"/>
      <c r="H152" s="57"/>
      <c r="I152" s="8"/>
    </row>
    <row r="153" spans="1:9" ht="15.6" hidden="1">
      <c r="A153" s="44" t="s">
        <v>55</v>
      </c>
      <c r="B153" s="8"/>
      <c r="C153" s="41"/>
      <c r="D153" s="19"/>
      <c r="H153" s="57"/>
      <c r="I153" s="8"/>
    </row>
    <row r="154" spans="1:9" ht="15.6" hidden="1">
      <c r="A154" s="8"/>
      <c r="B154" s="8"/>
      <c r="C154" s="41"/>
      <c r="D154" s="19"/>
      <c r="H154" s="57"/>
      <c r="I154" s="8"/>
    </row>
    <row r="155" spans="1:9" ht="15.6" hidden="1">
      <c r="A155" s="8"/>
      <c r="B155" s="8"/>
      <c r="C155" s="41"/>
      <c r="D155" s="19"/>
      <c r="H155" s="57"/>
      <c r="I155" s="8"/>
    </row>
    <row r="156" spans="1:9" ht="15.6" hidden="1">
      <c r="A156" s="8"/>
      <c r="B156" s="8"/>
      <c r="C156" s="41"/>
      <c r="D156" s="19"/>
      <c r="H156" s="57"/>
      <c r="I156" s="8"/>
    </row>
    <row r="157" spans="1:9" ht="15.6" hidden="1">
      <c r="A157" s="8"/>
      <c r="B157" s="8"/>
      <c r="C157" s="41"/>
      <c r="D157" s="19"/>
      <c r="H157" s="57"/>
      <c r="I157" s="8"/>
    </row>
    <row r="158" spans="1:9" ht="16.2" hidden="1">
      <c r="A158" s="53" t="s">
        <v>56</v>
      </c>
      <c r="B158" s="8"/>
      <c r="C158" s="41"/>
      <c r="D158" s="19">
        <f>SUM(D154:D157)</f>
        <v>0</v>
      </c>
      <c r="H158" s="57"/>
      <c r="I158" s="8"/>
    </row>
    <row r="159" spans="1:9" ht="15.6" hidden="1">
      <c r="A159" s="8"/>
      <c r="B159" s="8"/>
      <c r="C159" s="41"/>
      <c r="D159" s="19"/>
      <c r="H159" s="57"/>
      <c r="I159" s="8"/>
    </row>
    <row r="160" spans="1:9" ht="15.6" hidden="1">
      <c r="A160" s="8"/>
      <c r="B160" s="8"/>
      <c r="C160" s="41"/>
      <c r="D160" s="8"/>
      <c r="H160" s="57"/>
      <c r="I160" s="8"/>
    </row>
    <row r="161" spans="1:9" ht="15.6" hidden="1">
      <c r="A161" s="31" t="s">
        <v>57</v>
      </c>
      <c r="B161" s="8"/>
      <c r="C161" s="41"/>
      <c r="D161" s="8"/>
      <c r="H161" s="57"/>
      <c r="I161" s="8"/>
    </row>
    <row r="162" spans="1:9" ht="15.6" hidden="1">
      <c r="A162" s="31" t="s">
        <v>58</v>
      </c>
      <c r="B162" s="8"/>
      <c r="C162" s="41"/>
      <c r="D162" s="8"/>
      <c r="H162" s="57"/>
      <c r="I162" s="8"/>
    </row>
    <row r="163" spans="1:9" ht="15.6" hidden="1">
      <c r="A163" s="8"/>
      <c r="B163" s="8"/>
      <c r="C163" s="41"/>
      <c r="D163" s="54"/>
      <c r="H163" s="68"/>
      <c r="I163" s="8"/>
    </row>
    <row r="164" spans="1:9" ht="15.6">
      <c r="A164" s="8"/>
      <c r="B164" s="8"/>
      <c r="C164" s="41"/>
      <c r="D164" s="54"/>
      <c r="H164" s="68"/>
      <c r="I164" s="8"/>
    </row>
    <row r="165" spans="1:9" ht="15.6">
      <c r="A165" s="8"/>
      <c r="B165" s="8"/>
      <c r="C165" s="41"/>
      <c r="D165" s="54"/>
      <c r="H165" s="68"/>
      <c r="I165" s="8"/>
    </row>
    <row r="166" spans="1:9" ht="20.399999999999999">
      <c r="A166" s="64"/>
      <c r="B166" s="8"/>
      <c r="C166" s="41"/>
      <c r="D166" s="54"/>
      <c r="H166" s="68"/>
      <c r="I166" s="8"/>
    </row>
    <row r="167" spans="1:9" ht="15.6">
      <c r="A167" s="50"/>
      <c r="B167" s="8"/>
      <c r="C167" s="41"/>
      <c r="D167" s="54"/>
      <c r="H167" s="68"/>
      <c r="I167" s="8"/>
    </row>
    <row r="168" spans="1:9" ht="15.6">
      <c r="A168" s="50"/>
      <c r="B168" s="8"/>
      <c r="C168" s="41"/>
      <c r="D168" s="54"/>
      <c r="H168" s="68"/>
      <c r="I168" s="8"/>
    </row>
    <row r="169" spans="1:9" ht="15.6">
      <c r="A169" s="50"/>
      <c r="B169" s="8"/>
      <c r="C169" s="41"/>
      <c r="D169" s="54"/>
      <c r="H169" s="68"/>
      <c r="I169" s="8"/>
    </row>
    <row r="170" spans="1:9">
      <c r="D170" s="7"/>
      <c r="H170" s="69"/>
    </row>
    <row r="171" spans="1:9">
      <c r="D171" s="7"/>
      <c r="H171" s="69"/>
    </row>
    <row r="172" spans="1:9">
      <c r="A172" s="6"/>
      <c r="D172" s="7"/>
      <c r="H172" s="69"/>
    </row>
    <row r="173" spans="1:9">
      <c r="D173" s="7"/>
      <c r="H173" s="69"/>
    </row>
    <row r="174" spans="1:9">
      <c r="A174" s="5"/>
      <c r="D174" s="7"/>
      <c r="H174" s="69"/>
    </row>
    <row r="175" spans="1:9">
      <c r="D175" s="7"/>
      <c r="H175" s="69"/>
    </row>
    <row r="176" spans="1:9">
      <c r="A176" s="6"/>
      <c r="D176" s="7"/>
      <c r="H176" s="69"/>
    </row>
    <row r="177" spans="1:8">
      <c r="A177" s="6"/>
      <c r="D177" s="7"/>
      <c r="H177" s="69"/>
    </row>
    <row r="178" spans="1:8">
      <c r="D178" s="7"/>
      <c r="H178" s="69"/>
    </row>
    <row r="179" spans="1:8">
      <c r="D179" s="7"/>
      <c r="H179" s="69"/>
    </row>
    <row r="180" spans="1:8">
      <c r="D180" s="7"/>
      <c r="H180" s="69"/>
    </row>
    <row r="181" spans="1:8">
      <c r="D181" s="7"/>
      <c r="H181" s="69"/>
    </row>
    <row r="182" spans="1:8">
      <c r="D182" s="7"/>
      <c r="H182" s="69"/>
    </row>
    <row r="183" spans="1:8">
      <c r="D183" s="7"/>
      <c r="H183" s="69"/>
    </row>
    <row r="184" spans="1:8">
      <c r="D184" s="7"/>
      <c r="H184" s="69"/>
    </row>
    <row r="185" spans="1:8">
      <c r="D185" s="7"/>
      <c r="H185" s="69"/>
    </row>
    <row r="186" spans="1:8">
      <c r="D186" s="7"/>
      <c r="H186" s="69"/>
    </row>
    <row r="187" spans="1:8">
      <c r="C187" s="1"/>
      <c r="D187" s="7"/>
      <c r="H187" s="69"/>
    </row>
    <row r="188" spans="1:8">
      <c r="C188" s="1"/>
      <c r="D188" s="7"/>
      <c r="H188" s="69"/>
    </row>
    <row r="189" spans="1:8">
      <c r="C189" s="1"/>
      <c r="D189" s="7"/>
      <c r="H189" s="69"/>
    </row>
    <row r="190" spans="1:8">
      <c r="C190" s="1"/>
      <c r="D190" s="7"/>
      <c r="H190" s="69"/>
    </row>
    <row r="191" spans="1:8">
      <c r="C191" s="1"/>
      <c r="D191" s="7"/>
      <c r="H191" s="69"/>
    </row>
    <row r="192" spans="1:8">
      <c r="C192" s="1"/>
      <c r="D192" s="7"/>
      <c r="H192" s="69"/>
    </row>
    <row r="193" spans="3:8">
      <c r="C193" s="1"/>
      <c r="D193" s="7"/>
      <c r="H193" s="69"/>
    </row>
    <row r="194" spans="3:8">
      <c r="C194" s="1"/>
      <c r="D194" s="7"/>
      <c r="H194" s="69"/>
    </row>
    <row r="195" spans="3:8">
      <c r="C195" s="1"/>
      <c r="D195" s="7"/>
      <c r="H195" s="69"/>
    </row>
    <row r="196" spans="3:8">
      <c r="C196" s="1"/>
      <c r="D196" s="7"/>
      <c r="H196" s="69"/>
    </row>
    <row r="197" spans="3:8">
      <c r="C197" s="1"/>
      <c r="D197" s="7"/>
      <c r="H197" s="69"/>
    </row>
    <row r="198" spans="3:8">
      <c r="C198" s="1"/>
      <c r="D198" s="7"/>
      <c r="H198" s="69"/>
    </row>
    <row r="199" spans="3:8">
      <c r="C199" s="1"/>
      <c r="D199" s="7"/>
      <c r="H199" s="69"/>
    </row>
    <row r="200" spans="3:8">
      <c r="C200" s="1"/>
      <c r="D200" s="7"/>
      <c r="H200" s="69"/>
    </row>
    <row r="201" spans="3:8">
      <c r="C201" s="1"/>
      <c r="D201" s="7"/>
      <c r="H201" s="69"/>
    </row>
    <row r="202" spans="3:8">
      <c r="C202" s="1"/>
      <c r="D202" s="7"/>
      <c r="H202" s="69"/>
    </row>
    <row r="203" spans="3:8">
      <c r="C203" s="1"/>
      <c r="D203" s="7"/>
      <c r="H203" s="69"/>
    </row>
    <row r="204" spans="3:8">
      <c r="C204" s="1"/>
      <c r="D204" s="7"/>
      <c r="H204" s="69"/>
    </row>
    <row r="205" spans="3:8">
      <c r="C205" s="1"/>
      <c r="D205" s="7"/>
      <c r="H205" s="69"/>
    </row>
    <row r="206" spans="3:8">
      <c r="C206" s="1"/>
      <c r="D206" s="7"/>
      <c r="H206" s="69"/>
    </row>
    <row r="207" spans="3:8">
      <c r="C207" s="1"/>
      <c r="D207" s="7"/>
      <c r="H207" s="69"/>
    </row>
    <row r="208" spans="3:8">
      <c r="C208" s="1"/>
      <c r="D208" s="7"/>
      <c r="H208" s="69"/>
    </row>
    <row r="209" spans="3:8">
      <c r="C209" s="1"/>
      <c r="D209" s="7"/>
      <c r="H209" s="69"/>
    </row>
    <row r="210" spans="3:8">
      <c r="C210" s="1"/>
      <c r="D210" s="7"/>
      <c r="H210" s="69"/>
    </row>
    <row r="211" spans="3:8">
      <c r="C211" s="1"/>
      <c r="D211" s="7"/>
      <c r="H211" s="69"/>
    </row>
    <row r="212" spans="3:8">
      <c r="C212" s="1"/>
      <c r="D212" s="7"/>
      <c r="H212" s="69"/>
    </row>
    <row r="213" spans="3:8">
      <c r="C213" s="1"/>
      <c r="D213" s="7"/>
      <c r="H213" s="69"/>
    </row>
    <row r="214" spans="3:8">
      <c r="C214" s="1"/>
      <c r="D214" s="7"/>
      <c r="H214" s="69"/>
    </row>
    <row r="215" spans="3:8">
      <c r="C215" s="1"/>
      <c r="D215" s="7"/>
      <c r="H215" s="69"/>
    </row>
    <row r="216" spans="3:8">
      <c r="C216" s="1"/>
      <c r="D216" s="7"/>
      <c r="H216" s="69"/>
    </row>
    <row r="217" spans="3:8">
      <c r="C217" s="1"/>
      <c r="D217" s="7"/>
      <c r="H217" s="69"/>
    </row>
    <row r="218" spans="3:8">
      <c r="C218" s="1"/>
      <c r="D218" s="7"/>
      <c r="H218" s="69"/>
    </row>
    <row r="219" spans="3:8">
      <c r="C219" s="1"/>
      <c r="D219" s="7"/>
      <c r="H219" s="69"/>
    </row>
    <row r="220" spans="3:8">
      <c r="C220" s="1"/>
      <c r="D220" s="7"/>
      <c r="H220" s="69"/>
    </row>
    <row r="221" spans="3:8">
      <c r="C221" s="1"/>
      <c r="D221" s="7"/>
      <c r="H221" s="69"/>
    </row>
    <row r="222" spans="3:8">
      <c r="C222" s="1"/>
      <c r="D222" s="7"/>
      <c r="H222" s="69"/>
    </row>
    <row r="223" spans="3:8">
      <c r="C223" s="1"/>
      <c r="D223" s="7"/>
      <c r="H223" s="69"/>
    </row>
    <row r="224" spans="3:8">
      <c r="C224" s="1"/>
      <c r="D224" s="7"/>
      <c r="H224" s="69"/>
    </row>
    <row r="225" spans="3:8">
      <c r="C225" s="1"/>
      <c r="D225" s="7"/>
      <c r="H225" s="69"/>
    </row>
    <row r="226" spans="3:8">
      <c r="C226" s="1"/>
      <c r="D226" s="7"/>
      <c r="H226" s="69"/>
    </row>
    <row r="227" spans="3:8">
      <c r="C227" s="1"/>
      <c r="D227" s="7"/>
      <c r="H227" s="69"/>
    </row>
    <row r="228" spans="3:8">
      <c r="C228" s="1"/>
      <c r="D228" s="7"/>
      <c r="H228" s="69"/>
    </row>
    <row r="229" spans="3:8">
      <c r="C229" s="1"/>
      <c r="D229" s="7"/>
      <c r="H229" s="69"/>
    </row>
    <row r="230" spans="3:8">
      <c r="C230" s="1"/>
      <c r="D230" s="7"/>
      <c r="H230" s="69"/>
    </row>
    <row r="231" spans="3:8">
      <c r="C231" s="1"/>
      <c r="D231" s="7"/>
      <c r="H231" s="69"/>
    </row>
    <row r="232" spans="3:8">
      <c r="C232" s="1"/>
      <c r="D232" s="7"/>
      <c r="H232" s="69"/>
    </row>
    <row r="233" spans="3:8">
      <c r="C233" s="1"/>
      <c r="D233" s="7"/>
      <c r="H233" s="69"/>
    </row>
    <row r="234" spans="3:8">
      <c r="C234" s="1"/>
      <c r="D234" s="7"/>
      <c r="H234" s="69"/>
    </row>
    <row r="235" spans="3:8">
      <c r="C235" s="1"/>
      <c r="D235" s="7"/>
      <c r="H235" s="69"/>
    </row>
    <row r="236" spans="3:8">
      <c r="C236" s="1"/>
      <c r="D236" s="7"/>
      <c r="H236" s="69"/>
    </row>
    <row r="237" spans="3:8">
      <c r="C237" s="1"/>
      <c r="D237" s="7"/>
      <c r="H237" s="69"/>
    </row>
    <row r="238" spans="3:8">
      <c r="C238" s="1"/>
      <c r="D238" s="7"/>
      <c r="H238" s="69"/>
    </row>
    <row r="239" spans="3:8">
      <c r="C239" s="1"/>
      <c r="D239" s="7"/>
      <c r="H239" s="69"/>
    </row>
    <row r="240" spans="3:8">
      <c r="C240" s="1"/>
      <c r="D240" s="7"/>
      <c r="H240" s="69"/>
    </row>
    <row r="241" spans="3:8">
      <c r="C241" s="1"/>
      <c r="D241" s="7"/>
      <c r="H241" s="69"/>
    </row>
    <row r="242" spans="3:8">
      <c r="C242" s="1"/>
      <c r="D242" s="7"/>
      <c r="H242" s="69"/>
    </row>
    <row r="243" spans="3:8">
      <c r="C243" s="1"/>
      <c r="D243" s="7"/>
      <c r="H243" s="69"/>
    </row>
    <row r="244" spans="3:8">
      <c r="C244" s="1"/>
      <c r="D244" s="7"/>
      <c r="H244" s="69"/>
    </row>
    <row r="245" spans="3:8">
      <c r="C245" s="1"/>
      <c r="D245" s="7"/>
      <c r="H245" s="69"/>
    </row>
    <row r="246" spans="3:8">
      <c r="C246" s="1"/>
      <c r="D246" s="7"/>
      <c r="H246" s="69"/>
    </row>
    <row r="247" spans="3:8">
      <c r="C247" s="1"/>
      <c r="D247" s="7"/>
      <c r="H247" s="69"/>
    </row>
    <row r="248" spans="3:8">
      <c r="C248" s="1"/>
      <c r="D248" s="7"/>
      <c r="H248" s="69"/>
    </row>
    <row r="249" spans="3:8">
      <c r="C249" s="1"/>
      <c r="D249" s="7"/>
      <c r="H249" s="69"/>
    </row>
    <row r="250" spans="3:8">
      <c r="C250" s="1"/>
      <c r="D250" s="7"/>
      <c r="H250" s="69"/>
    </row>
    <row r="251" spans="3:8">
      <c r="C251" s="1"/>
      <c r="D251" s="7"/>
      <c r="H251" s="69"/>
    </row>
    <row r="252" spans="3:8">
      <c r="C252" s="1"/>
      <c r="D252" s="7"/>
      <c r="H252" s="69"/>
    </row>
    <row r="253" spans="3:8">
      <c r="C253" s="1"/>
      <c r="D253" s="7"/>
      <c r="H253" s="69"/>
    </row>
    <row r="254" spans="3:8">
      <c r="C254" s="1"/>
      <c r="D254" s="7"/>
      <c r="H254" s="69"/>
    </row>
    <row r="255" spans="3:8">
      <c r="C255" s="1"/>
      <c r="D255" s="7"/>
      <c r="H255" s="69"/>
    </row>
    <row r="256" spans="3:8">
      <c r="C256" s="1"/>
      <c r="D256" s="7"/>
      <c r="H256" s="69"/>
    </row>
    <row r="257" spans="3:8">
      <c r="C257" s="1"/>
      <c r="D257" s="7"/>
      <c r="H257" s="69"/>
    </row>
    <row r="258" spans="3:8">
      <c r="C258" s="1"/>
      <c r="D258" s="7"/>
      <c r="H258" s="69"/>
    </row>
    <row r="259" spans="3:8">
      <c r="C259" s="1"/>
      <c r="D259" s="7"/>
      <c r="H259" s="69"/>
    </row>
    <row r="260" spans="3:8">
      <c r="C260" s="1"/>
      <c r="D260" s="7"/>
      <c r="H260" s="69"/>
    </row>
    <row r="261" spans="3:8">
      <c r="C261" s="1"/>
      <c r="D261" s="7"/>
      <c r="H261" s="69"/>
    </row>
    <row r="262" spans="3:8">
      <c r="C262" s="1"/>
      <c r="D262" s="7"/>
      <c r="H262" s="69"/>
    </row>
    <row r="263" spans="3:8">
      <c r="C263" s="1"/>
      <c r="D263" s="7"/>
      <c r="H263" s="69"/>
    </row>
    <row r="264" spans="3:8">
      <c r="C264" s="1"/>
      <c r="D264" s="7"/>
      <c r="H264" s="69"/>
    </row>
    <row r="265" spans="3:8">
      <c r="C265" s="1"/>
      <c r="D265" s="7"/>
      <c r="H265" s="69"/>
    </row>
    <row r="266" spans="3:8">
      <c r="C266" s="1"/>
      <c r="D266" s="7"/>
      <c r="H266" s="69"/>
    </row>
    <row r="267" spans="3:8">
      <c r="C267" s="1"/>
      <c r="D267" s="7"/>
      <c r="H267" s="69"/>
    </row>
    <row r="268" spans="3:8">
      <c r="C268" s="1"/>
      <c r="D268" s="7"/>
      <c r="H268" s="69"/>
    </row>
    <row r="269" spans="3:8">
      <c r="C269" s="1"/>
      <c r="D269" s="7"/>
      <c r="H269" s="69"/>
    </row>
    <row r="270" spans="3:8">
      <c r="C270" s="1"/>
      <c r="D270" s="7"/>
      <c r="H270" s="69"/>
    </row>
    <row r="271" spans="3:8">
      <c r="C271" s="1"/>
      <c r="D271" s="7"/>
      <c r="H271" s="69"/>
    </row>
    <row r="272" spans="3:8">
      <c r="C272" s="1"/>
      <c r="D272" s="7"/>
      <c r="H272" s="69"/>
    </row>
    <row r="273" spans="3:8">
      <c r="C273" s="1"/>
      <c r="D273" s="7"/>
      <c r="H273" s="69"/>
    </row>
    <row r="274" spans="3:8">
      <c r="C274" s="1"/>
      <c r="D274" s="7"/>
      <c r="H274" s="69"/>
    </row>
    <row r="275" spans="3:8">
      <c r="C275" s="1"/>
      <c r="D275" s="7"/>
      <c r="H275" s="69"/>
    </row>
    <row r="276" spans="3:8">
      <c r="C276" s="1"/>
      <c r="D276" s="7"/>
      <c r="H276" s="69"/>
    </row>
    <row r="277" spans="3:8">
      <c r="C277" s="1"/>
      <c r="D277" s="7"/>
      <c r="H277" s="69"/>
    </row>
    <row r="278" spans="3:8">
      <c r="C278" s="1"/>
      <c r="D278" s="7"/>
      <c r="H278" s="69"/>
    </row>
    <row r="279" spans="3:8">
      <c r="C279" s="1"/>
      <c r="D279" s="7"/>
      <c r="H279" s="69"/>
    </row>
    <row r="280" spans="3:8">
      <c r="C280" s="1"/>
      <c r="D280" s="7"/>
      <c r="H280" s="69"/>
    </row>
    <row r="281" spans="3:8">
      <c r="C281" s="1"/>
      <c r="D281" s="7"/>
      <c r="H281" s="69"/>
    </row>
    <row r="282" spans="3:8">
      <c r="C282" s="1"/>
      <c r="D282" s="7"/>
      <c r="H282" s="69"/>
    </row>
    <row r="283" spans="3:8">
      <c r="C283" s="1"/>
      <c r="D283" s="7"/>
      <c r="H283" s="69"/>
    </row>
    <row r="284" spans="3:8">
      <c r="C284" s="1"/>
      <c r="D284" s="7"/>
      <c r="H284" s="69"/>
    </row>
    <row r="285" spans="3:8">
      <c r="C285" s="1"/>
      <c r="D285" s="7"/>
      <c r="H285" s="69"/>
    </row>
    <row r="286" spans="3:8">
      <c r="C286" s="1"/>
      <c r="D286" s="7"/>
      <c r="H286" s="69"/>
    </row>
    <row r="287" spans="3:8">
      <c r="C287" s="1"/>
      <c r="D287" s="7"/>
      <c r="H287" s="69"/>
    </row>
    <row r="288" spans="3:8">
      <c r="C288" s="1"/>
      <c r="D288" s="7"/>
      <c r="H288" s="69"/>
    </row>
    <row r="289" spans="3:8">
      <c r="C289" s="1"/>
      <c r="D289" s="7"/>
      <c r="H289" s="69"/>
    </row>
  </sheetData>
  <pageMargins left="0.4" right="0.4" top="0.4" bottom="0.4" header="0" footer="0"/>
  <pageSetup scale="4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Dashboard (wo leg chg)</vt:lpstr>
      <vt:lpstr>Dashboard</vt:lpstr>
      <vt:lpstr>Dashboard!Print_Area</vt:lpstr>
      <vt:lpstr>'Dashboard (wo leg chg)'!Print_Area</vt:lpstr>
    </vt:vector>
  </TitlesOfParts>
  <Manager/>
  <Company>Northeast Utilities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K Evans</dc:creator>
  <cp:keywords/>
  <dc:description/>
  <cp:lastModifiedBy>Kevin Delaney</cp:lastModifiedBy>
  <cp:revision/>
  <cp:lastPrinted>2025-04-02T13:43:07Z</cp:lastPrinted>
  <dcterms:created xsi:type="dcterms:W3CDTF">2016-02-29T12:31:27Z</dcterms:created>
  <dcterms:modified xsi:type="dcterms:W3CDTF">2026-02-23T16:59:08Z</dcterms:modified>
  <cp:category/>
  <cp:contentStatus/>
</cp:coreProperties>
</file>